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LEITI\Desktop\"/>
    </mc:Choice>
  </mc:AlternateContent>
  <bookViews>
    <workbookView xWindow="0" yWindow="0" windowWidth="20490" windowHeight="6855"/>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state="hidden" r:id="rId7"/>
  </sheet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6" i="4" l="1"/>
  <c r="C146" i="4"/>
  <c r="D146" i="4"/>
  <c r="E146" i="4"/>
  <c r="I46" i="12" l="1"/>
  <c r="H387" i="11" l="1"/>
  <c r="J150" i="4"/>
  <c r="J148" i="4"/>
  <c r="J179" i="4"/>
  <c r="J331" i="11" l="1"/>
  <c r="J329" i="11"/>
  <c r="I45" i="12"/>
  <c r="I44" i="12"/>
  <c r="I43" i="12"/>
  <c r="I42" i="12"/>
  <c r="I41" i="12"/>
  <c r="I40" i="12"/>
  <c r="I39" i="12"/>
  <c r="I38" i="12"/>
  <c r="I37" i="12"/>
  <c r="I36" i="12"/>
  <c r="I35" i="12"/>
  <c r="I34" i="12"/>
  <c r="I33" i="12"/>
  <c r="I32" i="12"/>
  <c r="I31" i="12"/>
  <c r="I30" i="12"/>
  <c r="I29" i="12"/>
  <c r="I28" i="12"/>
  <c r="I27" i="12"/>
  <c r="I26" i="12"/>
  <c r="E19" i="12"/>
  <c r="E18" i="12"/>
  <c r="E17" i="12"/>
  <c r="E16" i="12"/>
  <c r="E15" i="12"/>
  <c r="B77" i="8"/>
  <c r="B75" i="8"/>
  <c r="B73" i="8"/>
  <c r="B71" i="8"/>
  <c r="B69" i="8"/>
  <c r="B100" i="8"/>
  <c r="B98" i="8"/>
  <c r="B96" i="8"/>
  <c r="B94" i="8"/>
  <c r="B79" i="8"/>
  <c r="B92" i="8"/>
  <c r="B86" i="8"/>
  <c r="B88" i="8"/>
  <c r="B90" i="8"/>
  <c r="B160" i="11" l="1"/>
  <c r="B161" i="11"/>
  <c r="B162" i="11"/>
  <c r="B163" i="11"/>
  <c r="B164" i="11"/>
  <c r="B165" i="11"/>
  <c r="B166" i="11"/>
  <c r="B167" i="11"/>
  <c r="B168" i="11"/>
  <c r="B147" i="11"/>
  <c r="B148" i="11"/>
  <c r="B149" i="11"/>
  <c r="B150" i="11"/>
  <c r="B151" i="11"/>
  <c r="B152" i="11"/>
  <c r="B153" i="11"/>
  <c r="B154" i="11"/>
  <c r="B155" i="11"/>
  <c r="B156" i="11"/>
  <c r="B157" i="11"/>
  <c r="B158" i="11"/>
  <c r="B159" i="11"/>
  <c r="B98" i="11"/>
  <c r="B99" i="11"/>
  <c r="B100" i="11"/>
  <c r="B101" i="11"/>
  <c r="B102"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1" i="11"/>
  <c r="B292" i="11"/>
  <c r="B293" i="11"/>
  <c r="B294" i="11"/>
  <c r="B295" i="11"/>
  <c r="B296" i="11"/>
  <c r="B297" i="11"/>
  <c r="B298" i="11"/>
  <c r="B299" i="11"/>
  <c r="B300" i="11"/>
  <c r="B301" i="11"/>
  <c r="B302" i="11"/>
  <c r="B303" i="11"/>
  <c r="B304" i="11"/>
  <c r="B305" i="11"/>
  <c r="B306" i="11"/>
  <c r="B307" i="11"/>
  <c r="B308" i="11"/>
  <c r="B309" i="11"/>
  <c r="B310" i="11"/>
  <c r="B311" i="11"/>
  <c r="B312" i="11"/>
  <c r="B313" i="11"/>
  <c r="B314" i="11"/>
  <c r="B315" i="11"/>
  <c r="B316" i="11"/>
  <c r="B317" i="11"/>
  <c r="B318" i="11"/>
  <c r="B319" i="11"/>
  <c r="B320" i="11"/>
  <c r="B321" i="11"/>
  <c r="B322" i="11"/>
  <c r="B323" i="11"/>
  <c r="B324" i="11"/>
  <c r="B325" i="11"/>
  <c r="B326" i="11"/>
  <c r="B327" i="11"/>
  <c r="B15" i="11" l="1"/>
  <c r="B16" i="11"/>
  <c r="B17" i="11"/>
  <c r="B18" i="11"/>
  <c r="B19" i="11"/>
  <c r="B20" i="11"/>
  <c r="D105" i="8"/>
  <c r="B142" i="4"/>
  <c r="B145" i="4"/>
  <c r="B132" i="4"/>
  <c r="B136" i="4"/>
  <c r="B137" i="4"/>
  <c r="B116" i="4"/>
  <c r="B124" i="4"/>
  <c r="B121" i="4"/>
  <c r="B112" i="4"/>
  <c r="B117" i="4"/>
  <c r="C142" i="4"/>
  <c r="C145" i="4"/>
  <c r="C132" i="4"/>
  <c r="C136" i="4"/>
  <c r="C137" i="4"/>
  <c r="C116" i="4"/>
  <c r="C124" i="4"/>
  <c r="C121" i="4"/>
  <c r="C112" i="4"/>
  <c r="C117" i="4"/>
  <c r="D142" i="4"/>
  <c r="D145" i="4"/>
  <c r="D132" i="4"/>
  <c r="D136" i="4"/>
  <c r="D137" i="4"/>
  <c r="D116" i="4"/>
  <c r="D124" i="4"/>
  <c r="D121" i="4"/>
  <c r="D112" i="4"/>
  <c r="D117" i="4"/>
  <c r="E142" i="4"/>
  <c r="E145" i="4"/>
  <c r="E132" i="4"/>
  <c r="E136" i="4"/>
  <c r="E137" i="4"/>
  <c r="E116" i="4"/>
  <c r="E124" i="4"/>
  <c r="E121" i="4"/>
  <c r="E112" i="4"/>
  <c r="E117" i="4"/>
  <c r="B114" i="4"/>
  <c r="B107" i="4"/>
  <c r="B110" i="4"/>
  <c r="B120" i="4"/>
  <c r="B103" i="4"/>
  <c r="B105" i="4"/>
  <c r="B119" i="4"/>
  <c r="B111" i="4"/>
  <c r="B106" i="4"/>
  <c r="B109" i="4"/>
  <c r="B134" i="4"/>
  <c r="B104" i="4"/>
  <c r="B135" i="4"/>
  <c r="B126" i="4"/>
  <c r="B130" i="4"/>
  <c r="C114" i="4"/>
  <c r="C107" i="4"/>
  <c r="C110" i="4"/>
  <c r="C120" i="4"/>
  <c r="C103" i="4"/>
  <c r="C105" i="4"/>
  <c r="C119" i="4"/>
  <c r="C111" i="4"/>
  <c r="C106" i="4"/>
  <c r="C109" i="4"/>
  <c r="C134" i="4"/>
  <c r="C104" i="4"/>
  <c r="C135" i="4"/>
  <c r="C126" i="4"/>
  <c r="C130" i="4"/>
  <c r="D114" i="4"/>
  <c r="D107" i="4"/>
  <c r="D110" i="4"/>
  <c r="D120" i="4"/>
  <c r="D103" i="4"/>
  <c r="D105" i="4"/>
  <c r="D119" i="4"/>
  <c r="D111" i="4"/>
  <c r="D106" i="4"/>
  <c r="D109" i="4"/>
  <c r="D134" i="4"/>
  <c r="D104" i="4"/>
  <c r="D135" i="4"/>
  <c r="D126" i="4"/>
  <c r="D130" i="4"/>
  <c r="E114" i="4"/>
  <c r="E107" i="4"/>
  <c r="E110" i="4"/>
  <c r="E120" i="4"/>
  <c r="E103" i="4"/>
  <c r="E105" i="4"/>
  <c r="E119" i="4"/>
  <c r="E111" i="4"/>
  <c r="E106" i="4"/>
  <c r="E109" i="4"/>
  <c r="E134" i="4"/>
  <c r="E104" i="4"/>
  <c r="E135" i="4"/>
  <c r="E126" i="4"/>
  <c r="E130" i="4"/>
  <c r="B118" i="4"/>
  <c r="B129" i="4"/>
  <c r="B113" i="4"/>
  <c r="B138" i="4"/>
  <c r="B115" i="4"/>
  <c r="B131" i="4"/>
  <c r="B123" i="4"/>
  <c r="B108" i="4"/>
  <c r="B125" i="4"/>
  <c r="B122" i="4"/>
  <c r="B133" i="4"/>
  <c r="B127" i="4"/>
  <c r="B128" i="4"/>
  <c r="B22" i="4"/>
  <c r="B23" i="4"/>
  <c r="C118" i="4"/>
  <c r="C129" i="4"/>
  <c r="C113" i="4"/>
  <c r="C138" i="4"/>
  <c r="C115" i="4"/>
  <c r="C131" i="4"/>
  <c r="C123" i="4"/>
  <c r="C108" i="4"/>
  <c r="C125" i="4"/>
  <c r="C122" i="4"/>
  <c r="C133" i="4"/>
  <c r="C127" i="4"/>
  <c r="C128" i="4"/>
  <c r="C22" i="4"/>
  <c r="C23" i="4"/>
  <c r="D118" i="4"/>
  <c r="D129" i="4"/>
  <c r="D113" i="4"/>
  <c r="D138" i="4"/>
  <c r="D115" i="4"/>
  <c r="D131" i="4"/>
  <c r="D123" i="4"/>
  <c r="D108" i="4"/>
  <c r="D125" i="4"/>
  <c r="D122" i="4"/>
  <c r="D133" i="4"/>
  <c r="D127" i="4"/>
  <c r="D128" i="4"/>
  <c r="D22" i="4"/>
  <c r="D23" i="4"/>
  <c r="E118" i="4"/>
  <c r="E129" i="4"/>
  <c r="E113" i="4"/>
  <c r="E138" i="4"/>
  <c r="E115" i="4"/>
  <c r="E131" i="4"/>
  <c r="E123" i="4"/>
  <c r="E108" i="4"/>
  <c r="E125" i="4"/>
  <c r="E122" i="4"/>
  <c r="E133" i="4"/>
  <c r="E127" i="4"/>
  <c r="E128" i="4"/>
  <c r="E22" i="4"/>
  <c r="E23" i="4"/>
  <c r="B24" i="4"/>
  <c r="B25" i="4"/>
  <c r="B26" i="4"/>
  <c r="B27" i="4"/>
  <c r="B28" i="4"/>
  <c r="B29" i="4"/>
  <c r="B30" i="4"/>
  <c r="B31" i="4"/>
  <c r="B32" i="4"/>
  <c r="B33" i="4"/>
  <c r="B34" i="4"/>
  <c r="B35" i="4"/>
  <c r="B36" i="4"/>
  <c r="B37" i="4"/>
  <c r="B38" i="4"/>
  <c r="C24" i="4"/>
  <c r="C25" i="4"/>
  <c r="C26" i="4"/>
  <c r="C27" i="4"/>
  <c r="C28" i="4"/>
  <c r="C29" i="4"/>
  <c r="C30" i="4"/>
  <c r="C31" i="4"/>
  <c r="C32" i="4"/>
  <c r="C33" i="4"/>
  <c r="C34" i="4"/>
  <c r="C35" i="4"/>
  <c r="C36" i="4"/>
  <c r="C37" i="4"/>
  <c r="C38" i="4"/>
  <c r="D24" i="4"/>
  <c r="D25" i="4"/>
  <c r="D26" i="4"/>
  <c r="D27" i="4"/>
  <c r="D28" i="4"/>
  <c r="D29" i="4"/>
  <c r="D30" i="4"/>
  <c r="D31" i="4"/>
  <c r="D32" i="4"/>
  <c r="D33" i="4"/>
  <c r="D34" i="4"/>
  <c r="D35" i="4"/>
  <c r="D36" i="4"/>
  <c r="D37" i="4"/>
  <c r="D38" i="4"/>
  <c r="E24" i="4"/>
  <c r="E25" i="4"/>
  <c r="E26" i="4"/>
  <c r="E27" i="4"/>
  <c r="E28" i="4"/>
  <c r="E29" i="4"/>
  <c r="E30" i="4"/>
  <c r="E31" i="4"/>
  <c r="E32" i="4"/>
  <c r="E33" i="4"/>
  <c r="E34" i="4"/>
  <c r="E35" i="4"/>
  <c r="E36" i="4"/>
  <c r="E37" i="4"/>
  <c r="E38" i="4"/>
  <c r="B39" i="4"/>
  <c r="B40" i="4"/>
  <c r="B41" i="4"/>
  <c r="B42" i="4"/>
  <c r="B43" i="4"/>
  <c r="B44" i="4"/>
  <c r="B45" i="4"/>
  <c r="B46" i="4"/>
  <c r="B47" i="4"/>
  <c r="B48" i="4"/>
  <c r="B49" i="4"/>
  <c r="B50" i="4"/>
  <c r="B51" i="4"/>
  <c r="B52" i="4"/>
  <c r="B53" i="4"/>
  <c r="C39" i="4"/>
  <c r="C40" i="4"/>
  <c r="C41" i="4"/>
  <c r="C42" i="4"/>
  <c r="C43" i="4"/>
  <c r="C44" i="4"/>
  <c r="C45" i="4"/>
  <c r="C46" i="4"/>
  <c r="C47" i="4"/>
  <c r="C48" i="4"/>
  <c r="C49" i="4"/>
  <c r="C50" i="4"/>
  <c r="C51" i="4"/>
  <c r="C52" i="4"/>
  <c r="C53" i="4"/>
  <c r="D39" i="4"/>
  <c r="D40" i="4"/>
  <c r="D41" i="4"/>
  <c r="D42" i="4"/>
  <c r="D43" i="4"/>
  <c r="D44" i="4"/>
  <c r="D45" i="4"/>
  <c r="D46" i="4"/>
  <c r="D47" i="4"/>
  <c r="D48" i="4"/>
  <c r="D49" i="4"/>
  <c r="D50" i="4"/>
  <c r="D51" i="4"/>
  <c r="D52" i="4"/>
  <c r="D53" i="4"/>
  <c r="E39" i="4"/>
  <c r="E40" i="4"/>
  <c r="E41" i="4"/>
  <c r="E42" i="4"/>
  <c r="E43" i="4"/>
  <c r="E44" i="4"/>
  <c r="E45" i="4"/>
  <c r="E46" i="4"/>
  <c r="E47" i="4"/>
  <c r="E48" i="4"/>
  <c r="E49" i="4"/>
  <c r="E50" i="4"/>
  <c r="E51" i="4"/>
  <c r="E52" i="4"/>
  <c r="E53" i="4"/>
  <c r="B54" i="4"/>
  <c r="B55" i="4"/>
  <c r="B56" i="4"/>
  <c r="B57" i="4"/>
  <c r="B58" i="4"/>
  <c r="B59" i="4"/>
  <c r="B60" i="4"/>
  <c r="B61" i="4"/>
  <c r="B62" i="4"/>
  <c r="B63" i="4"/>
  <c r="B64" i="4"/>
  <c r="B65" i="4"/>
  <c r="B66" i="4"/>
  <c r="C54" i="4"/>
  <c r="C55" i="4"/>
  <c r="C56" i="4"/>
  <c r="C57" i="4"/>
  <c r="C58" i="4"/>
  <c r="C59" i="4"/>
  <c r="C60" i="4"/>
  <c r="C61" i="4"/>
  <c r="C62" i="4"/>
  <c r="C63" i="4"/>
  <c r="C64" i="4"/>
  <c r="C65" i="4"/>
  <c r="C66" i="4"/>
  <c r="D54" i="4"/>
  <c r="D55" i="4"/>
  <c r="D56" i="4"/>
  <c r="D57" i="4"/>
  <c r="D58" i="4"/>
  <c r="D59" i="4"/>
  <c r="D60" i="4"/>
  <c r="D61" i="4"/>
  <c r="D62" i="4"/>
  <c r="D63" i="4"/>
  <c r="D64" i="4"/>
  <c r="D65" i="4"/>
  <c r="D66" i="4"/>
  <c r="E54" i="4"/>
  <c r="E55" i="4"/>
  <c r="E56" i="4"/>
  <c r="E57" i="4"/>
  <c r="E58" i="4"/>
  <c r="E59" i="4"/>
  <c r="E60" i="4"/>
  <c r="E61" i="4"/>
  <c r="E62" i="4"/>
  <c r="E63" i="4"/>
  <c r="E64" i="4"/>
  <c r="E65" i="4"/>
  <c r="E66" i="4"/>
  <c r="B67" i="4"/>
  <c r="B68" i="4"/>
  <c r="B69" i="4"/>
  <c r="B70" i="4"/>
  <c r="B71" i="4"/>
  <c r="B72" i="4"/>
  <c r="B73" i="4"/>
  <c r="B74" i="4"/>
  <c r="B75" i="4"/>
  <c r="B76" i="4"/>
  <c r="B77" i="4"/>
  <c r="B78" i="4"/>
  <c r="B79" i="4"/>
  <c r="B80" i="4"/>
  <c r="C67" i="4"/>
  <c r="C68" i="4"/>
  <c r="C69" i="4"/>
  <c r="C70" i="4"/>
  <c r="C71" i="4"/>
  <c r="C72" i="4"/>
  <c r="C73" i="4"/>
  <c r="C74" i="4"/>
  <c r="C75" i="4"/>
  <c r="C76" i="4"/>
  <c r="C77" i="4"/>
  <c r="C78" i="4"/>
  <c r="C79" i="4"/>
  <c r="C80" i="4"/>
  <c r="D67" i="4"/>
  <c r="D68" i="4"/>
  <c r="D69" i="4"/>
  <c r="D70" i="4"/>
  <c r="D71" i="4"/>
  <c r="D72" i="4"/>
  <c r="D73" i="4"/>
  <c r="D74" i="4"/>
  <c r="D75" i="4"/>
  <c r="D76" i="4"/>
  <c r="D77" i="4"/>
  <c r="D78" i="4"/>
  <c r="D79" i="4"/>
  <c r="D80" i="4"/>
  <c r="E67" i="4"/>
  <c r="E68" i="4"/>
  <c r="E69" i="4"/>
  <c r="E70" i="4"/>
  <c r="E71" i="4"/>
  <c r="E72" i="4"/>
  <c r="E73" i="4"/>
  <c r="E74" i="4"/>
  <c r="E75" i="4"/>
  <c r="E76" i="4"/>
  <c r="E77" i="4"/>
  <c r="E78" i="4"/>
  <c r="E79" i="4"/>
  <c r="E80" i="4"/>
  <c r="B81" i="4"/>
  <c r="B82" i="4"/>
  <c r="B83" i="4"/>
  <c r="B84" i="4"/>
  <c r="B85" i="4"/>
  <c r="B86" i="4"/>
  <c r="B87" i="4"/>
  <c r="B88" i="4"/>
  <c r="B89" i="4"/>
  <c r="B90" i="4"/>
  <c r="B91" i="4"/>
  <c r="B92" i="4"/>
  <c r="B93" i="4"/>
  <c r="B94" i="4"/>
  <c r="B95" i="4"/>
  <c r="C81" i="4"/>
  <c r="C82" i="4"/>
  <c r="C83" i="4"/>
  <c r="C84" i="4"/>
  <c r="C85" i="4"/>
  <c r="C86" i="4"/>
  <c r="C87" i="4"/>
  <c r="C88" i="4"/>
  <c r="C89" i="4"/>
  <c r="C90" i="4"/>
  <c r="C91" i="4"/>
  <c r="C92" i="4"/>
  <c r="C93" i="4"/>
  <c r="C94" i="4"/>
  <c r="C95" i="4"/>
  <c r="D81" i="4"/>
  <c r="D82" i="4"/>
  <c r="D83" i="4"/>
  <c r="D84" i="4"/>
  <c r="D85" i="4"/>
  <c r="D86" i="4"/>
  <c r="D87" i="4"/>
  <c r="D88" i="4"/>
  <c r="D89" i="4"/>
  <c r="D90" i="4"/>
  <c r="D91" i="4"/>
  <c r="D92" i="4"/>
  <c r="D93" i="4"/>
  <c r="D94" i="4"/>
  <c r="D95" i="4"/>
  <c r="E81" i="4"/>
  <c r="E82" i="4"/>
  <c r="E83" i="4"/>
  <c r="E84" i="4"/>
  <c r="E85" i="4"/>
  <c r="E86" i="4"/>
  <c r="E87" i="4"/>
  <c r="E88" i="4"/>
  <c r="E89" i="4"/>
  <c r="E90" i="4"/>
  <c r="E91" i="4"/>
  <c r="E92" i="4"/>
  <c r="E93" i="4"/>
  <c r="E94" i="4"/>
  <c r="E95" i="4"/>
  <c r="B96" i="4"/>
  <c r="B97" i="4"/>
  <c r="B98" i="4"/>
  <c r="B99" i="4"/>
  <c r="B100" i="4"/>
  <c r="B101" i="4"/>
  <c r="B102" i="4"/>
  <c r="C96" i="4"/>
  <c r="C97" i="4"/>
  <c r="C98" i="4"/>
  <c r="C99" i="4"/>
  <c r="C100" i="4"/>
  <c r="C101" i="4"/>
  <c r="C102" i="4"/>
  <c r="D96" i="4"/>
  <c r="D97" i="4"/>
  <c r="D98" i="4"/>
  <c r="D99" i="4"/>
  <c r="D100" i="4"/>
  <c r="D101" i="4"/>
  <c r="D102" i="4"/>
  <c r="E96" i="4"/>
  <c r="E97" i="4"/>
  <c r="E98" i="4"/>
  <c r="E99" i="4"/>
  <c r="E100" i="4"/>
  <c r="E101" i="4"/>
  <c r="E102" i="4"/>
  <c r="H331" i="11" l="1"/>
  <c r="I150" i="4"/>
  <c r="D130" i="8" l="1"/>
  <c r="E55" i="9" s="1"/>
  <c r="F50" i="8" l="1"/>
  <c r="F189" i="8" l="1"/>
  <c r="F188" i="8"/>
  <c r="F187" i="8"/>
  <c r="E56" i="9" l="1"/>
  <c r="E54" i="9"/>
  <c r="E57" i="9"/>
  <c r="F152" i="8" l="1"/>
  <c r="F150" i="8"/>
  <c r="F138" i="8"/>
  <c r="F63" i="8"/>
  <c r="G33" i="9"/>
  <c r="N4" i="4"/>
  <c r="B67" i="8"/>
  <c r="B65" i="8"/>
  <c r="B126" i="8"/>
  <c r="F142" i="8"/>
  <c r="D140" i="4"/>
  <c r="E141" i="4"/>
  <c r="D141" i="4"/>
  <c r="C141" i="4"/>
  <c r="B141" i="4"/>
  <c r="E140" i="4"/>
  <c r="C140" i="4"/>
  <c r="B140" i="4"/>
  <c r="E139" i="4"/>
  <c r="D139" i="4"/>
  <c r="C139" i="4"/>
  <c r="B139" i="4"/>
  <c r="C143" i="4"/>
  <c r="C144" i="4"/>
  <c r="D143" i="4"/>
  <c r="D144" i="4"/>
  <c r="E143" i="4"/>
  <c r="E144" i="4"/>
  <c r="B143" i="4"/>
  <c r="B144" i="4"/>
  <c r="E53" i="9" l="1"/>
</calcChain>
</file>

<file path=xl/connections.xml><?xml version="1.0" encoding="utf-8"?>
<connections xmlns="http://schemas.openxmlformats.org/spreadsheetml/2006/main">
  <connection id="1"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<sst xmlns="http://schemas.openxmlformats.org/spreadsheetml/2006/main" count="6305" uniqueCount="2171">
  <si>
    <t>Summary data template for EITI disclosures</t>
  </si>
  <si>
    <t>Summary data template</t>
  </si>
  <si>
    <t>Comments / Notes</t>
  </si>
  <si>
    <t>Requirement</t>
  </si>
  <si>
    <t>Inclusion</t>
  </si>
  <si>
    <t>“Make the EITI Report available in an open data format (xlsx or csv) online and publicise its availability.” 
- EITI Requirement 7.1.c</t>
  </si>
  <si>
    <t>Afghanistan</t>
  </si>
  <si>
    <t>AF</t>
  </si>
  <si>
    <t>AFG</t>
  </si>
  <si>
    <t>Aland Islands</t>
  </si>
  <si>
    <t>AX</t>
  </si>
  <si>
    <t>ALA</t>
  </si>
  <si>
    <t>Albania</t>
  </si>
  <si>
    <t>AL</t>
  </si>
  <si>
    <t>ALB</t>
  </si>
  <si>
    <t>Algeria</t>
  </si>
  <si>
    <t>DZ</t>
  </si>
  <si>
    <t>DZA</t>
  </si>
  <si>
    <t>American Samoa</t>
  </si>
  <si>
    <t>AS</t>
  </si>
  <si>
    <t>ASM</t>
  </si>
  <si>
    <t>Andorra</t>
  </si>
  <si>
    <t>AD</t>
  </si>
  <si>
    <t>AND</t>
  </si>
  <si>
    <t>Angola</t>
  </si>
  <si>
    <t>AO</t>
  </si>
  <si>
    <t>AGO</t>
  </si>
  <si>
    <t>Anguilla</t>
  </si>
  <si>
    <t>AI</t>
  </si>
  <si>
    <t>AIA</t>
  </si>
  <si>
    <t>Antigua and Barbuda</t>
  </si>
  <si>
    <t>AG</t>
  </si>
  <si>
    <t>ATG</t>
  </si>
  <si>
    <t>Argentina</t>
  </si>
  <si>
    <t>AR</t>
  </si>
  <si>
    <t>ARG</t>
  </si>
  <si>
    <t>Armenia</t>
  </si>
  <si>
    <t>AM</t>
  </si>
  <si>
    <t>ARM</t>
  </si>
  <si>
    <t>Aruba</t>
  </si>
  <si>
    <t>AW</t>
  </si>
  <si>
    <t>ABW</t>
  </si>
  <si>
    <t>Australia</t>
  </si>
  <si>
    <t>AU</t>
  </si>
  <si>
    <t>AUS</t>
  </si>
  <si>
    <t>Austria</t>
  </si>
  <si>
    <t>AT</t>
  </si>
  <si>
    <t>AUT</t>
  </si>
  <si>
    <t>Azerbaijan</t>
  </si>
  <si>
    <t>AZ</t>
  </si>
  <si>
    <t>AZE</t>
  </si>
  <si>
    <t>Bahamas</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</si>
  <si>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</si>
  <si>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</si>
  <si>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</si>
  <si>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</si>
  <si>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</si>
  <si>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</si>
  <si>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</si>
  <si>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</si>
  <si>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</si>
  <si>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</si>
  <si>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</si>
  <si>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</si>
  <si>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</si>
  <si>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</si>
  <si>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</si>
  <si>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</si>
  <si>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</si>
  <si>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</si>
  <si>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</si>
  <si>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</si>
  <si>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</si>
  <si>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</si>
  <si>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</si>
  <si>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</si>
  <si>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</si>
  <si>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</si>
  <si>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</si>
  <si>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</si>
  <si>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</si>
  <si>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Bolivia</t>
  </si>
  <si>
    <t>BO</t>
  </si>
  <si>
    <t>BOL</t>
  </si>
  <si>
    <t>Bosnia and Herzegovina</t>
  </si>
  <si>
    <t>BA</t>
  </si>
  <si>
    <t>BIH</t>
  </si>
  <si>
    <t>Botswana</t>
  </si>
  <si>
    <t>BW</t>
  </si>
  <si>
    <t>BWA</t>
  </si>
  <si>
    <t>Brazil</t>
  </si>
  <si>
    <t>BR</t>
  </si>
  <si>
    <t>BRA</t>
  </si>
  <si>
    <t>British Virgin Islands</t>
  </si>
  <si>
    <t>VG</t>
  </si>
  <si>
    <t>VGB</t>
  </si>
  <si>
    <t>British Indian Ocean Territory</t>
  </si>
  <si>
    <t>IO</t>
  </si>
  <si>
    <t>IOT</t>
  </si>
  <si>
    <t>Brunei Darussalam</t>
  </si>
  <si>
    <t>BN</t>
  </si>
  <si>
    <t>BRN</t>
  </si>
  <si>
    <t>Bulgaria</t>
  </si>
  <si>
    <t>BG</t>
  </si>
  <si>
    <t>BGR</t>
  </si>
  <si>
    <t>Burkina Faso</t>
  </si>
  <si>
    <t>BF</t>
  </si>
  <si>
    <t>BFA</t>
  </si>
  <si>
    <t>Burundi</t>
  </si>
  <si>
    <t>BI</t>
  </si>
  <si>
    <t>BDI</t>
  </si>
  <si>
    <t>Cambodia</t>
  </si>
  <si>
    <t>KH</t>
  </si>
  <si>
    <t>KHM</t>
  </si>
  <si>
    <t>Cameroon</t>
  </si>
  <si>
    <t>CM</t>
  </si>
  <si>
    <t>CMR</t>
  </si>
  <si>
    <t>Canada</t>
  </si>
  <si>
    <t>CA</t>
  </si>
  <si>
    <t>CAN</t>
  </si>
  <si>
    <t>Cape Verde</t>
  </si>
  <si>
    <t>CV</t>
  </si>
  <si>
    <t>CPV</t>
  </si>
  <si>
    <t>Cayman Islands</t>
  </si>
  <si>
    <t>KY</t>
  </si>
  <si>
    <t>CYM</t>
  </si>
  <si>
    <t>Central African Republic</t>
  </si>
  <si>
    <t>CF</t>
  </si>
  <si>
    <t>CAF</t>
  </si>
  <si>
    <t>Chad</t>
  </si>
  <si>
    <t>TD</t>
  </si>
  <si>
    <t>TCD</t>
  </si>
  <si>
    <t>Chile</t>
  </si>
  <si>
    <t>CL</t>
  </si>
  <si>
    <t>CHL</t>
  </si>
  <si>
    <t>China</t>
  </si>
  <si>
    <t>CN</t>
  </si>
  <si>
    <t>CHN</t>
  </si>
  <si>
    <t>HK</t>
  </si>
  <si>
    <t>HKG</t>
  </si>
  <si>
    <t>MO</t>
  </si>
  <si>
    <t>MAC</t>
  </si>
  <si>
    <t>Christmas Island</t>
  </si>
  <si>
    <t>CX</t>
  </si>
  <si>
    <t>CXR</t>
  </si>
  <si>
    <t>Cocos (Keeling) Islands</t>
  </si>
  <si>
    <t>CC</t>
  </si>
  <si>
    <t>CCK</t>
  </si>
  <si>
    <t>Colombia</t>
  </si>
  <si>
    <t>CO</t>
  </si>
  <si>
    <t>COL</t>
  </si>
  <si>
    <t>Comoros</t>
  </si>
  <si>
    <t>KM</t>
  </si>
  <si>
    <t>COM</t>
  </si>
  <si>
    <t>CG</t>
  </si>
  <si>
    <t>COG</t>
  </si>
  <si>
    <t>CD</t>
  </si>
  <si>
    <t>COD</t>
  </si>
  <si>
    <t>Costa Rica</t>
  </si>
  <si>
    <t>CR</t>
  </si>
  <si>
    <t>CRI</t>
  </si>
  <si>
    <t>CI</t>
  </si>
  <si>
    <t>CIV</t>
  </si>
  <si>
    <t>Croatia</t>
  </si>
  <si>
    <t>HR</t>
  </si>
  <si>
    <t>HRV</t>
  </si>
  <si>
    <t>Cuba</t>
  </si>
  <si>
    <t>CU</t>
  </si>
  <si>
    <t>CUB</t>
  </si>
  <si>
    <t>Cyprus</t>
  </si>
  <si>
    <t>CY</t>
  </si>
  <si>
    <t>CYP</t>
  </si>
  <si>
    <t>Czech Republic</t>
  </si>
  <si>
    <t>CZ</t>
  </si>
  <si>
    <t>CZE</t>
  </si>
  <si>
    <t>Denmark</t>
  </si>
  <si>
    <t>DK</t>
  </si>
  <si>
    <t>DNK</t>
  </si>
  <si>
    <t>Djibouti</t>
  </si>
  <si>
    <t>DJ</t>
  </si>
  <si>
    <t>DJI</t>
  </si>
  <si>
    <t>Dominica</t>
  </si>
  <si>
    <t>DM</t>
  </si>
  <si>
    <t>DMA</t>
  </si>
  <si>
    <t>Dominican Republic</t>
  </si>
  <si>
    <t>DO</t>
  </si>
  <si>
    <t>DOM</t>
  </si>
  <si>
    <t>Ecuador</t>
  </si>
  <si>
    <t>EC</t>
  </si>
  <si>
    <t>ECU</t>
  </si>
  <si>
    <t>Egypt</t>
  </si>
  <si>
    <t>EG</t>
  </si>
  <si>
    <t>EGY</t>
  </si>
  <si>
    <t>El Salvador</t>
  </si>
  <si>
    <t>SV</t>
  </si>
  <si>
    <t>SLV</t>
  </si>
  <si>
    <t>Equatorial Guinea</t>
  </si>
  <si>
    <t>GQ</t>
  </si>
  <si>
    <t>GNQ</t>
  </si>
  <si>
    <t>Eritrea</t>
  </si>
  <si>
    <t>ER</t>
  </si>
  <si>
    <t>ERI</t>
  </si>
  <si>
    <t>Estonia</t>
  </si>
  <si>
    <t>EE</t>
  </si>
  <si>
    <t>EST</t>
  </si>
  <si>
    <t>Ethiopia</t>
  </si>
  <si>
    <t>ET</t>
  </si>
  <si>
    <t>ETH</t>
  </si>
  <si>
    <t>FK</t>
  </si>
  <si>
    <t>FLK</t>
  </si>
  <si>
    <t>Faroe Islands</t>
  </si>
  <si>
    <t>FO</t>
  </si>
  <si>
    <t>FRO</t>
  </si>
  <si>
    <t>Fiji</t>
  </si>
  <si>
    <t>FJ</t>
  </si>
  <si>
    <t>FJI</t>
  </si>
  <si>
    <t>Finland</t>
  </si>
  <si>
    <t>FI</t>
  </si>
  <si>
    <t>FIN</t>
  </si>
  <si>
    <t>France</t>
  </si>
  <si>
    <t>FR</t>
  </si>
  <si>
    <t>FRA</t>
  </si>
  <si>
    <t>French Guiana</t>
  </si>
  <si>
    <t>GF</t>
  </si>
  <si>
    <t>GUF</t>
  </si>
  <si>
    <t>French Polynesia</t>
  </si>
  <si>
    <t>PF</t>
  </si>
  <si>
    <t>PYF</t>
  </si>
  <si>
    <t>French Southern Territories</t>
  </si>
  <si>
    <t>TF</t>
  </si>
  <si>
    <t>ATF</t>
  </si>
  <si>
    <t>Gabon</t>
  </si>
  <si>
    <t>GA</t>
  </si>
  <si>
    <t>GAB</t>
  </si>
  <si>
    <t>Gambia</t>
  </si>
  <si>
    <t>GM</t>
  </si>
  <si>
    <t>GMB</t>
  </si>
  <si>
    <t>Georgia</t>
  </si>
  <si>
    <t>GE</t>
  </si>
  <si>
    <t>GEO</t>
  </si>
  <si>
    <t>Germany</t>
  </si>
  <si>
    <t>DE</t>
  </si>
  <si>
    <t>DEU</t>
  </si>
  <si>
    <t>Ghana</t>
  </si>
  <si>
    <t>GH</t>
  </si>
  <si>
    <t>GHA</t>
  </si>
  <si>
    <t>Gibraltar</t>
  </si>
  <si>
    <t>GI</t>
  </si>
  <si>
    <t>GIB</t>
  </si>
  <si>
    <t>Greece</t>
  </si>
  <si>
    <t>GR</t>
  </si>
  <si>
    <t>GRC</t>
  </si>
  <si>
    <t>Greenland</t>
  </si>
  <si>
    <t>GL</t>
  </si>
  <si>
    <t>GRL</t>
  </si>
  <si>
    <t>Grenada</t>
  </si>
  <si>
    <t>GD</t>
  </si>
  <si>
    <t>GRD</t>
  </si>
  <si>
    <t>Guadeloupe</t>
  </si>
  <si>
    <t>GP</t>
  </si>
  <si>
    <t>GLP</t>
  </si>
  <si>
    <t>Guam</t>
  </si>
  <si>
    <t>GU</t>
  </si>
  <si>
    <t>GUM</t>
  </si>
  <si>
    <t>Guatemala</t>
  </si>
  <si>
    <t>GT</t>
  </si>
  <si>
    <t>GTM</t>
  </si>
  <si>
    <t>Guernsey</t>
  </si>
  <si>
    <t>GG</t>
  </si>
  <si>
    <t>GGY</t>
  </si>
  <si>
    <t>Guinea</t>
  </si>
  <si>
    <t>GN</t>
  </si>
  <si>
    <t>GIN</t>
  </si>
  <si>
    <t>Guinea-Bissau</t>
  </si>
  <si>
    <t>GW</t>
  </si>
  <si>
    <t>GNB</t>
  </si>
  <si>
    <t>Guyana</t>
  </si>
  <si>
    <t>GY</t>
  </si>
  <si>
    <t>GUY</t>
  </si>
  <si>
    <t>Haiti</t>
  </si>
  <si>
    <t>HT</t>
  </si>
  <si>
    <t>HTI</t>
  </si>
  <si>
    <t>Heard and Mcdonald Islands</t>
  </si>
  <si>
    <t>HM</t>
  </si>
  <si>
    <t>HMD</t>
  </si>
  <si>
    <t>VA</t>
  </si>
  <si>
    <t>VAT</t>
  </si>
  <si>
    <t>Honduras</t>
  </si>
  <si>
    <t>HN</t>
  </si>
  <si>
    <t>HND</t>
  </si>
  <si>
    <t>Hungary</t>
  </si>
  <si>
    <t>HU</t>
  </si>
  <si>
    <t>HUN</t>
  </si>
  <si>
    <t>Iceland</t>
  </si>
  <si>
    <t>IS</t>
  </si>
  <si>
    <t>ISL</t>
  </si>
  <si>
    <t>India</t>
  </si>
  <si>
    <t>IN</t>
  </si>
  <si>
    <t>IND</t>
  </si>
  <si>
    <t>Indonesia</t>
  </si>
  <si>
    <t>ID</t>
  </si>
  <si>
    <t>IDN</t>
  </si>
  <si>
    <t>IR</t>
  </si>
  <si>
    <t>IRN</t>
  </si>
  <si>
    <t>Iraq</t>
  </si>
  <si>
    <t>IQ</t>
  </si>
  <si>
    <t>IRQ</t>
  </si>
  <si>
    <t>Ireland</t>
  </si>
  <si>
    <t>IE</t>
  </si>
  <si>
    <t>IRL</t>
  </si>
  <si>
    <t>Isle of Man</t>
  </si>
  <si>
    <t>IM</t>
  </si>
  <si>
    <t>IMN</t>
  </si>
  <si>
    <t>Israel</t>
  </si>
  <si>
    <t>IL</t>
  </si>
  <si>
    <t>ISR</t>
  </si>
  <si>
    <t>Italy</t>
  </si>
  <si>
    <t>IT</t>
  </si>
  <si>
    <t>ITA</t>
  </si>
  <si>
    <t>Jamaica</t>
  </si>
  <si>
    <t>JM</t>
  </si>
  <si>
    <t>JAM</t>
  </si>
  <si>
    <t>Japan</t>
  </si>
  <si>
    <t>JP</t>
  </si>
  <si>
    <t>JPN</t>
  </si>
  <si>
    <t>Jersey</t>
  </si>
  <si>
    <t>JE</t>
  </si>
  <si>
    <t>JEY</t>
  </si>
  <si>
    <t>Jordan</t>
  </si>
  <si>
    <t>JO</t>
  </si>
  <si>
    <t>JOR</t>
  </si>
  <si>
    <t>Kazakhstan</t>
  </si>
  <si>
    <t>KZ</t>
  </si>
  <si>
    <t>KAZ</t>
  </si>
  <si>
    <t>Kenya</t>
  </si>
  <si>
    <t>KE</t>
  </si>
  <si>
    <t>KEN</t>
  </si>
  <si>
    <t>Kiribati</t>
  </si>
  <si>
    <t>KI</t>
  </si>
  <si>
    <t>KIR</t>
  </si>
  <si>
    <t>Korea (North)</t>
  </si>
  <si>
    <t>KP</t>
  </si>
  <si>
    <t>PRK</t>
  </si>
  <si>
    <t>Korea (South)</t>
  </si>
  <si>
    <t>KR</t>
  </si>
  <si>
    <t>KOR</t>
  </si>
  <si>
    <t>Kuwait</t>
  </si>
  <si>
    <t>KW</t>
  </si>
  <si>
    <t>KWT</t>
  </si>
  <si>
    <t>KG</t>
  </si>
  <si>
    <t>KGZ</t>
  </si>
  <si>
    <t>Lao PDR</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</si>
  <si>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</si>
  <si>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</si>
  <si>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</si>
  <si>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</si>
  <si>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</si>
  <si>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</si>
  <si>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</si>
  <si>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</si>
  <si>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</si>
  <si>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</si>
  <si>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</si>
  <si>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</si>
  <si>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</si>
  <si>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</si>
  <si>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</si>
  <si>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</si>
  <si>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</si>
  <si>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</si>
  <si>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</si>
  <si>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</si>
  <si>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</si>
  <si>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</si>
  <si>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</si>
  <si>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</si>
  <si>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</si>
  <si>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</si>
  <si>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MK</t>
  </si>
  <si>
    <t>MKD</t>
  </si>
  <si>
    <t>Madagascar</t>
  </si>
  <si>
    <t>MG</t>
  </si>
  <si>
    <t>MDG</t>
  </si>
  <si>
    <t>Malawi</t>
  </si>
  <si>
    <t>MW</t>
  </si>
  <si>
    <t>MWI</t>
  </si>
  <si>
    <t>Malaysia</t>
  </si>
  <si>
    <t>MY</t>
  </si>
  <si>
    <t>MYS</t>
  </si>
  <si>
    <t>Maldives</t>
  </si>
  <si>
    <t>MV</t>
  </si>
  <si>
    <t>MDV</t>
  </si>
  <si>
    <t>Mali</t>
  </si>
  <si>
    <t>ML</t>
  </si>
  <si>
    <t>MLI</t>
  </si>
  <si>
    <t>Malta</t>
  </si>
  <si>
    <t>MT</t>
  </si>
  <si>
    <t>MLT</t>
  </si>
  <si>
    <t>Marshall Islands</t>
  </si>
  <si>
    <t>MH</t>
  </si>
  <si>
    <t>MHL</t>
  </si>
  <si>
    <t>Martinique</t>
  </si>
  <si>
    <t>MQ</t>
  </si>
  <si>
    <t>MTQ</t>
  </si>
  <si>
    <t>Mauritania</t>
  </si>
  <si>
    <t>MR</t>
  </si>
  <si>
    <t>MRT</t>
  </si>
  <si>
    <t>Mauritius</t>
  </si>
  <si>
    <t>MU</t>
  </si>
  <si>
    <t>MUS</t>
  </si>
  <si>
    <t>Mayotte</t>
  </si>
  <si>
    <t>YT</t>
  </si>
  <si>
    <t>MYT</t>
  </si>
  <si>
    <t>Mexico</t>
  </si>
  <si>
    <t>MX</t>
  </si>
  <si>
    <t>MEX</t>
  </si>
  <si>
    <t>FM</t>
  </si>
  <si>
    <t>FSM</t>
  </si>
  <si>
    <t>Moldova</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</si>
  <si>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</si>
  <si>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</si>
  <si>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</si>
  <si>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</si>
  <si>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</si>
  <si>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</si>
  <si>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</si>
  <si>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</si>
  <si>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</si>
  <si>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</si>
  <si>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</si>
  <si>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</si>
  <si>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</si>
  <si>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</si>
  <si>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</si>
  <si>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</si>
  <si>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</si>
  <si>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</si>
  <si>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</si>
  <si>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</si>
  <si>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</si>
  <si>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</si>
  <si>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</si>
  <si>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</si>
  <si>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</si>
  <si>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</si>
  <si>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</si>
  <si>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</si>
  <si>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</si>
  <si>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</si>
  <si>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</si>
  <si>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</si>
  <si>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Netherlands</t>
  </si>
  <si>
    <t>NL</t>
  </si>
  <si>
    <t>NLD</t>
  </si>
  <si>
    <t>Netherlands Antilles</t>
  </si>
  <si>
    <t>AN</t>
  </si>
  <si>
    <t>ANT</t>
  </si>
  <si>
    <t>New Caledonia</t>
  </si>
  <si>
    <t>NC</t>
  </si>
  <si>
    <t>NCL</t>
  </si>
  <si>
    <t>New Zealand</t>
  </si>
  <si>
    <t>NZ</t>
  </si>
  <si>
    <t>NZL</t>
  </si>
  <si>
    <t>Nicaragua</t>
  </si>
  <si>
    <t>NI</t>
  </si>
  <si>
    <t>NIC</t>
  </si>
  <si>
    <t>Niger</t>
  </si>
  <si>
    <t>NE</t>
  </si>
  <si>
    <t>NER</t>
  </si>
  <si>
    <t>Nigeria</t>
  </si>
  <si>
    <t>NG</t>
  </si>
  <si>
    <t>NGA</t>
  </si>
  <si>
    <t>Niue</t>
  </si>
  <si>
    <t>NU</t>
  </si>
  <si>
    <t>NIU</t>
  </si>
  <si>
    <t>Norfolk Island</t>
  </si>
  <si>
    <t>NF</t>
  </si>
  <si>
    <t>NFK</t>
  </si>
  <si>
    <t>Northern Mariana Islands</t>
  </si>
  <si>
    <t>MP</t>
  </si>
  <si>
    <t>MNP</t>
  </si>
  <si>
    <t>Norway</t>
  </si>
  <si>
    <t>NO</t>
  </si>
  <si>
    <t>NOR</t>
  </si>
  <si>
    <t>Oman</t>
  </si>
  <si>
    <t>OM</t>
  </si>
  <si>
    <t>OMN</t>
  </si>
  <si>
    <t>Pakistan</t>
  </si>
  <si>
    <t>PK</t>
  </si>
  <si>
    <t>PAK</t>
  </si>
  <si>
    <t>Palau</t>
  </si>
  <si>
    <t>PW</t>
  </si>
  <si>
    <t>PLW</t>
  </si>
  <si>
    <t>Palestinian Territory</t>
  </si>
  <si>
    <t>PS</t>
  </si>
  <si>
    <t>PSE</t>
  </si>
  <si>
    <t>Panama</t>
  </si>
  <si>
    <t>PA</t>
  </si>
  <si>
    <t>PAN</t>
  </si>
  <si>
    <t>Papua New Guinea</t>
  </si>
  <si>
    <t>PG</t>
  </si>
  <si>
    <t>PNG</t>
  </si>
  <si>
    <t>Paraguay</t>
  </si>
  <si>
    <t>PY</t>
  </si>
  <si>
    <t>PRY</t>
  </si>
  <si>
    <t>Peru</t>
  </si>
  <si>
    <t>PE</t>
  </si>
  <si>
    <t>PER</t>
  </si>
  <si>
    <t>Philippines</t>
  </si>
  <si>
    <t>PH</t>
  </si>
  <si>
    <t>PHL</t>
  </si>
  <si>
    <t>Pitcairn</t>
  </si>
  <si>
    <t>PN</t>
  </si>
  <si>
    <t>PCN</t>
  </si>
  <si>
    <t>Poland</t>
  </si>
  <si>
    <t>PL</t>
  </si>
  <si>
    <t>POL</t>
  </si>
  <si>
    <t>Portugal</t>
  </si>
  <si>
    <t>PT</t>
  </si>
  <si>
    <t>PRT</t>
  </si>
  <si>
    <t>Puerto Rico</t>
  </si>
  <si>
    <t>PR</t>
  </si>
  <si>
    <t>PRI</t>
  </si>
  <si>
    <t>Qatar</t>
  </si>
  <si>
    <t>QA</t>
  </si>
  <si>
    <t>QAT</t>
  </si>
  <si>
    <t>RE</t>
  </si>
  <si>
    <t>REU</t>
  </si>
  <si>
    <t>Romania</t>
  </si>
  <si>
    <t>RO</t>
  </si>
  <si>
    <t>ROU</t>
  </si>
  <si>
    <t>Russian Federation</t>
  </si>
  <si>
    <t>RU</t>
  </si>
  <si>
    <t>RUS</t>
  </si>
  <si>
    <t>Rwanda</t>
  </si>
  <si>
    <t>RW</t>
  </si>
  <si>
    <t>RWA</t>
  </si>
  <si>
    <t>BL</t>
  </si>
  <si>
    <t>BLM</t>
  </si>
  <si>
    <t>Saint Helena</t>
  </si>
  <si>
    <t>SH</t>
  </si>
  <si>
    <t>SHN</t>
  </si>
  <si>
    <t>Saint Kitts and Nevis</t>
  </si>
  <si>
    <t>KN</t>
  </si>
  <si>
    <t>KNA</t>
  </si>
  <si>
    <t>Saint Lucia</t>
  </si>
  <si>
    <t>LC</t>
  </si>
  <si>
    <t>LCA</t>
  </si>
  <si>
    <t>MF</t>
  </si>
  <si>
    <t>MAF</t>
  </si>
  <si>
    <t>Saint Pierre and Miquelon</t>
  </si>
  <si>
    <t>PM</t>
  </si>
  <si>
    <t>SPM</t>
  </si>
  <si>
    <t>Saint Vincent and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</si>
  <si>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</si>
  <si>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</si>
  <si>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</si>
  <si>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</si>
  <si>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</si>
  <si>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</si>
  <si>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</si>
  <si>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</si>
  <si>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</si>
  <si>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</si>
  <si>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</si>
  <si>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</si>
  <si>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</si>
  <si>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</si>
  <si>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</si>
  <si>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</si>
  <si>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</si>
  <si>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</si>
  <si>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</si>
  <si>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</si>
  <si>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</si>
  <si>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</si>
  <si>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</si>
  <si>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</si>
  <si>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</si>
  <si>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</si>
  <si>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</si>
  <si>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</si>
  <si>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</si>
  <si>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</si>
  <si>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</si>
  <si>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</si>
  <si>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</si>
  <si>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</si>
  <si>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</si>
  <si>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</si>
  <si>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</si>
  <si>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</si>
  <si>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</si>
  <si>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</si>
  <si>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</si>
  <si>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</si>
  <si>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</si>
  <si>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</si>
  <si>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</si>
  <si>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</si>
  <si>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</si>
  <si>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</si>
  <si>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</si>
  <si>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</si>
  <si>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</si>
  <si>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</si>
  <si>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</si>
  <si>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</si>
  <si>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</si>
  <si>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</si>
  <si>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Sudan</t>
  </si>
  <si>
    <t>SD</t>
  </si>
  <si>
    <t>SDN</t>
  </si>
  <si>
    <t>Suriname</t>
  </si>
  <si>
    <t>SR</t>
  </si>
  <si>
    <t>SUR</t>
  </si>
  <si>
    <t>Svalbard and Jan Mayen Islands</t>
  </si>
  <si>
    <t>SJ</t>
  </si>
  <si>
    <t>SJM</t>
  </si>
  <si>
    <t>SZ</t>
  </si>
  <si>
    <t>SWZ</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</si>
  <si>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</si>
  <si>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</si>
  <si>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</si>
  <si>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</si>
  <si>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</si>
  <si>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</si>
  <si>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</si>
  <si>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</si>
  <si>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</si>
  <si>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</si>
  <si>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</si>
  <si>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</si>
  <si>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</si>
  <si>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</si>
  <si>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</si>
  <si>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</si>
  <si>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</si>
  <si>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</si>
  <si>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</si>
  <si>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</si>
  <si>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</si>
  <si>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</si>
  <si>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</si>
  <si>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</si>
  <si>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</si>
  <si>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</si>
  <si>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</si>
  <si>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</si>
  <si>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</si>
  <si>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</si>
  <si>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</si>
  <si>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</si>
  <si>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</si>
  <si>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</si>
  <si>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</si>
  <si>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</si>
  <si>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Turkey</t>
  </si>
  <si>
    <t>TR</t>
  </si>
  <si>
    <t>TUR</t>
  </si>
  <si>
    <t>Turkmenistan</t>
  </si>
  <si>
    <t>TM</t>
  </si>
  <si>
    <t>TKM</t>
  </si>
  <si>
    <t>Turks and Caicos Islands</t>
  </si>
  <si>
    <t>TC</t>
  </si>
  <si>
    <t>TCA</t>
  </si>
  <si>
    <t>Tuvalu</t>
  </si>
  <si>
    <t>TV</t>
  </si>
  <si>
    <t>TUV</t>
  </si>
  <si>
    <t>Uganda</t>
  </si>
  <si>
    <t>UG</t>
  </si>
  <si>
    <t>UGA</t>
  </si>
  <si>
    <t>Ukraine</t>
  </si>
  <si>
    <t>UA</t>
  </si>
  <si>
    <t>UKR</t>
  </si>
  <si>
    <t>United Arab Emirates</t>
  </si>
  <si>
    <t>AE</t>
  </si>
  <si>
    <t>ARE</t>
  </si>
  <si>
    <t>United Kingdom</t>
  </si>
  <si>
    <t>GB</t>
  </si>
  <si>
    <t>GBR</t>
  </si>
  <si>
    <t>United States of America</t>
  </si>
  <si>
    <t>US</t>
  </si>
  <si>
    <t>USA</t>
  </si>
  <si>
    <t>Uruguay</t>
  </si>
  <si>
    <t>UY</t>
  </si>
  <si>
    <t>URY</t>
  </si>
  <si>
    <t>Uzbekistan</t>
  </si>
  <si>
    <t>UZ</t>
  </si>
  <si>
    <t>UZB</t>
  </si>
  <si>
    <t>Vanuatu</t>
  </si>
  <si>
    <t>VU</t>
  </si>
  <si>
    <t>VUT</t>
  </si>
  <si>
    <t>VE</t>
  </si>
  <si>
    <t>VEN</t>
  </si>
  <si>
    <t>Viet Nam</t>
  </si>
  <si>
    <t>VN</t>
  </si>
  <si>
    <t>VNM</t>
  </si>
  <si>
    <t>Virgin Islands, US</t>
  </si>
  <si>
    <t>VI</t>
  </si>
  <si>
    <t>VIR</t>
  </si>
  <si>
    <t>Wallis and Futuna Islands</t>
  </si>
  <si>
    <t>WF</t>
  </si>
  <si>
    <t>WLF</t>
  </si>
  <si>
    <t>Western Sahara</t>
  </si>
  <si>
    <t>EH</t>
  </si>
  <si>
    <t>ESH</t>
  </si>
  <si>
    <t>Yemen</t>
  </si>
  <si>
    <t>YE</t>
  </si>
  <si>
    <t>YEM</t>
  </si>
  <si>
    <t>Zambia</t>
  </si>
  <si>
    <t>ZM</t>
  </si>
  <si>
    <t>ZMB</t>
  </si>
  <si>
    <t>Zimbabwe</t>
  </si>
  <si>
    <t>ZW</t>
  </si>
  <si>
    <t>ZWE</t>
  </si>
  <si>
    <t>Tanzania</t>
  </si>
  <si>
    <t>Taiwan</t>
  </si>
  <si>
    <t>Hong Kong</t>
  </si>
  <si>
    <t>Macao</t>
  </si>
  <si>
    <t>Republic of the Congo</t>
  </si>
  <si>
    <t>Democratic Republic of Congo</t>
  </si>
  <si>
    <t>Reunion</t>
  </si>
  <si>
    <t>Saint-Barthelemy</t>
  </si>
  <si>
    <t>Cote d'Ivoire</t>
  </si>
  <si>
    <t>Falkland Islands</t>
  </si>
  <si>
    <t>Vatican</t>
  </si>
  <si>
    <t>Iran</t>
  </si>
  <si>
    <t>Kyrgyz Republic</t>
  </si>
  <si>
    <t>Macedonia</t>
  </si>
  <si>
    <t>Micronesia</t>
  </si>
  <si>
    <t>Saint-Martin</t>
  </si>
  <si>
    <t>Syria</t>
  </si>
  <si>
    <t>Venezuela</t>
  </si>
  <si>
    <t>Eswatini</t>
  </si>
  <si>
    <t>Country or Area name</t>
  </si>
  <si>
    <t>ISO Alpha-2 Code</t>
  </si>
  <si>
    <t>ISO Alpha-3 Code</t>
  </si>
  <si>
    <t>ISO Numeric Code (UN M49)</t>
  </si>
  <si>
    <t>4</t>
  </si>
  <si>
    <t>248</t>
  </si>
  <si>
    <t>8</t>
  </si>
  <si>
    <t>12</t>
  </si>
  <si>
    <t>16</t>
  </si>
  <si>
    <t>20</t>
  </si>
  <si>
    <t>24</t>
  </si>
  <si>
    <t>660</t>
  </si>
  <si>
    <t>28</t>
  </si>
  <si>
    <t>32</t>
  </si>
  <si>
    <t>51</t>
  </si>
  <si>
    <t>533</t>
  </si>
  <si>
    <t>36</t>
  </si>
  <si>
    <t>40</t>
  </si>
  <si>
    <t>31</t>
  </si>
  <si>
    <t>44</t>
  </si>
  <si>
    <t>48</t>
  </si>
  <si>
    <t>50</t>
  </si>
  <si>
    <t>52</t>
  </si>
  <si>
    <t>112</t>
  </si>
  <si>
    <t>56</t>
  </si>
  <si>
    <t>84</t>
  </si>
  <si>
    <t>204</t>
  </si>
  <si>
    <t>60</t>
  </si>
  <si>
    <t>64</t>
  </si>
  <si>
    <t>68</t>
  </si>
  <si>
    <t>70</t>
  </si>
  <si>
    <t>72</t>
  </si>
  <si>
    <t>76</t>
  </si>
  <si>
    <t>92</t>
  </si>
  <si>
    <t>86</t>
  </si>
  <si>
    <t>96</t>
  </si>
  <si>
    <t>100</t>
  </si>
  <si>
    <t>854</t>
  </si>
  <si>
    <t>108</t>
  </si>
  <si>
    <t>116</t>
  </si>
  <si>
    <t>120</t>
  </si>
  <si>
    <t>124</t>
  </si>
  <si>
    <t>132</t>
  </si>
  <si>
    <t>136</t>
  </si>
  <si>
    <t>140</t>
  </si>
  <si>
    <t>148</t>
  </si>
  <si>
    <t>152</t>
  </si>
  <si>
    <t>156</t>
  </si>
  <si>
    <t>344</t>
  </si>
  <si>
    <t>446</t>
  </si>
  <si>
    <t>162</t>
  </si>
  <si>
    <t>166</t>
  </si>
  <si>
    <t>170</t>
  </si>
  <si>
    <t>174</t>
  </si>
  <si>
    <t>178</t>
  </si>
  <si>
    <t>180</t>
  </si>
  <si>
    <t>188</t>
  </si>
  <si>
    <t>384</t>
  </si>
  <si>
    <t>191</t>
  </si>
  <si>
    <t>192</t>
  </si>
  <si>
    <t>196</t>
  </si>
  <si>
    <t>203</t>
  </si>
  <si>
    <t>208</t>
  </si>
  <si>
    <t>262</t>
  </si>
  <si>
    <t>212</t>
  </si>
  <si>
    <t>214</t>
  </si>
  <si>
    <t>218</t>
  </si>
  <si>
    <t>818</t>
  </si>
  <si>
    <t>222</t>
  </si>
  <si>
    <t>226</t>
  </si>
  <si>
    <t>232</t>
  </si>
  <si>
    <t>233</t>
  </si>
  <si>
    <t>231</t>
  </si>
  <si>
    <t>238</t>
  </si>
  <si>
    <t>234</t>
  </si>
  <si>
    <t>242</t>
  </si>
  <si>
    <t>246</t>
  </si>
  <si>
    <t>250</t>
  </si>
  <si>
    <t>254</t>
  </si>
  <si>
    <t>258</t>
  </si>
  <si>
    <t>260</t>
  </si>
  <si>
    <t>266</t>
  </si>
  <si>
    <t>270</t>
  </si>
  <si>
    <t>268</t>
  </si>
  <si>
    <t>276</t>
  </si>
  <si>
    <t>288</t>
  </si>
  <si>
    <t>292</t>
  </si>
  <si>
    <t>300</t>
  </si>
  <si>
    <t>304</t>
  </si>
  <si>
    <t>308</t>
  </si>
  <si>
    <t>312</t>
  </si>
  <si>
    <t>316</t>
  </si>
  <si>
    <t>320</t>
  </si>
  <si>
    <t>831</t>
  </si>
  <si>
    <t>324</t>
  </si>
  <si>
    <t>624</t>
  </si>
  <si>
    <t>328</t>
  </si>
  <si>
    <t>332</t>
  </si>
  <si>
    <t>334</t>
  </si>
  <si>
    <t>336</t>
  </si>
  <si>
    <t>340</t>
  </si>
  <si>
    <t>348</t>
  </si>
  <si>
    <t>352</t>
  </si>
  <si>
    <t>356</t>
  </si>
  <si>
    <t>360</t>
  </si>
  <si>
    <t>364</t>
  </si>
  <si>
    <t>368</t>
  </si>
  <si>
    <t>372</t>
  </si>
  <si>
    <t>833</t>
  </si>
  <si>
    <t>376</t>
  </si>
  <si>
    <t>380</t>
  </si>
  <si>
    <t>388</t>
  </si>
  <si>
    <t>392</t>
  </si>
  <si>
    <t>832</t>
  </si>
  <si>
    <t>400</t>
  </si>
  <si>
    <t>398</t>
  </si>
  <si>
    <t>404</t>
  </si>
  <si>
    <t>296</t>
  </si>
  <si>
    <t>408</t>
  </si>
  <si>
    <t>410</t>
  </si>
  <si>
    <t>414</t>
  </si>
  <si>
    <t>417</t>
  </si>
  <si>
    <t>418</t>
  </si>
  <si>
    <t>428</t>
  </si>
  <si>
    <t>422</t>
  </si>
  <si>
    <t>426</t>
  </si>
  <si>
    <t>430</t>
  </si>
  <si>
    <t>434</t>
  </si>
  <si>
    <t>438</t>
  </si>
  <si>
    <t>440</t>
  </si>
  <si>
    <t>442</t>
  </si>
  <si>
    <t>807</t>
  </si>
  <si>
    <t>450</t>
  </si>
  <si>
    <t>454</t>
  </si>
  <si>
    <t>458</t>
  </si>
  <si>
    <t>462</t>
  </si>
  <si>
    <t>466</t>
  </si>
  <si>
    <t>470</t>
  </si>
  <si>
    <t>584</t>
  </si>
  <si>
    <t>474</t>
  </si>
  <si>
    <t>478</t>
  </si>
  <si>
    <t>480</t>
  </si>
  <si>
    <t>175</t>
  </si>
  <si>
    <t>484</t>
  </si>
  <si>
    <t>583</t>
  </si>
  <si>
    <t>498</t>
  </si>
  <si>
    <t>492</t>
  </si>
  <si>
    <t>496</t>
  </si>
  <si>
    <t>499</t>
  </si>
  <si>
    <t>500</t>
  </si>
  <si>
    <t>504</t>
  </si>
  <si>
    <t>508</t>
  </si>
  <si>
    <t>104</t>
  </si>
  <si>
    <t>516</t>
  </si>
  <si>
    <t>520</t>
  </si>
  <si>
    <t>524</t>
  </si>
  <si>
    <t>528</t>
  </si>
  <si>
    <t>530</t>
  </si>
  <si>
    <t>540</t>
  </si>
  <si>
    <t>554</t>
  </si>
  <si>
    <t>558</t>
  </si>
  <si>
    <t>562</t>
  </si>
  <si>
    <t>566</t>
  </si>
  <si>
    <t>570</t>
  </si>
  <si>
    <t>574</t>
  </si>
  <si>
    <t>580</t>
  </si>
  <si>
    <t>578</t>
  </si>
  <si>
    <t>512</t>
  </si>
  <si>
    <t>586</t>
  </si>
  <si>
    <t>585</t>
  </si>
  <si>
    <t>275</t>
  </si>
  <si>
    <t>591</t>
  </si>
  <si>
    <t>598</t>
  </si>
  <si>
    <t>600</t>
  </si>
  <si>
    <t>604</t>
  </si>
  <si>
    <t>608</t>
  </si>
  <si>
    <t>612</t>
  </si>
  <si>
    <t>616</t>
  </si>
  <si>
    <t>620</t>
  </si>
  <si>
    <t>630</t>
  </si>
  <si>
    <t>634</t>
  </si>
  <si>
    <t>638</t>
  </si>
  <si>
    <t>642</t>
  </si>
  <si>
    <t>643</t>
  </si>
  <si>
    <t>646</t>
  </si>
  <si>
    <t>652</t>
  </si>
  <si>
    <t>654</t>
  </si>
  <si>
    <t>659</t>
  </si>
  <si>
    <t>662</t>
  </si>
  <si>
    <t>663</t>
  </si>
  <si>
    <t>666</t>
  </si>
  <si>
    <t>670</t>
  </si>
  <si>
    <t>882</t>
  </si>
  <si>
    <t>674</t>
  </si>
  <si>
    <t>678</t>
  </si>
  <si>
    <t>682</t>
  </si>
  <si>
    <t>686</t>
  </si>
  <si>
    <t>688</t>
  </si>
  <si>
    <t>690</t>
  </si>
  <si>
    <t>694</t>
  </si>
  <si>
    <t>702</t>
  </si>
  <si>
    <t>703</t>
  </si>
  <si>
    <t>705</t>
  </si>
  <si>
    <t>90</t>
  </si>
  <si>
    <t>706</t>
  </si>
  <si>
    <t>710</t>
  </si>
  <si>
    <t>239</t>
  </si>
  <si>
    <t>728</t>
  </si>
  <si>
    <t>724</t>
  </si>
  <si>
    <t>144</t>
  </si>
  <si>
    <t>736</t>
  </si>
  <si>
    <t>740</t>
  </si>
  <si>
    <t>744</t>
  </si>
  <si>
    <t>748</t>
  </si>
  <si>
    <t>752</t>
  </si>
  <si>
    <t>756</t>
  </si>
  <si>
    <t>760</t>
  </si>
  <si>
    <t>158</t>
  </si>
  <si>
    <t>762</t>
  </si>
  <si>
    <t>834</t>
  </si>
  <si>
    <t>764</t>
  </si>
  <si>
    <t>626</t>
  </si>
  <si>
    <t>768</t>
  </si>
  <si>
    <t>772</t>
  </si>
  <si>
    <t>776</t>
  </si>
  <si>
    <t>780</t>
  </si>
  <si>
    <t>788</t>
  </si>
  <si>
    <t>792</t>
  </si>
  <si>
    <t>795</t>
  </si>
  <si>
    <t>796</t>
  </si>
  <si>
    <t>798</t>
  </si>
  <si>
    <t>800</t>
  </si>
  <si>
    <t>804</t>
  </si>
  <si>
    <t>784</t>
  </si>
  <si>
    <t>826</t>
  </si>
  <si>
    <t>840</t>
  </si>
  <si>
    <t>858</t>
  </si>
  <si>
    <t>860</t>
  </si>
  <si>
    <t>548</t>
  </si>
  <si>
    <t>862</t>
  </si>
  <si>
    <t>704</t>
  </si>
  <si>
    <t>850</t>
  </si>
  <si>
    <t>876</t>
  </si>
  <si>
    <t>732</t>
  </si>
  <si>
    <t>887</t>
  </si>
  <si>
    <t>894</t>
  </si>
  <si>
    <t>716</t>
  </si>
  <si>
    <t>Table 1 - Country codes</t>
  </si>
  <si>
    <t>Country or area name</t>
  </si>
  <si>
    <t>Start Date</t>
  </si>
  <si>
    <t>End Date</t>
  </si>
  <si>
    <t>Oil</t>
  </si>
  <si>
    <t>Gas</t>
  </si>
  <si>
    <t>Mining</t>
  </si>
  <si>
    <t>Other</t>
  </si>
  <si>
    <t>Name</t>
  </si>
  <si>
    <t>Organisation</t>
  </si>
  <si>
    <t>Email address</t>
  </si>
  <si>
    <t>Country or area</t>
  </si>
  <si>
    <t>Fiscal year covered by this data file</t>
  </si>
  <si>
    <t>Has an EITI Report been prepared by an Independent Administrator?</t>
  </si>
  <si>
    <t>Yes</t>
  </si>
  <si>
    <t>Table 2 - Simple options</t>
  </si>
  <si>
    <t>List</t>
  </si>
  <si>
    <t>No</t>
  </si>
  <si>
    <t>Not applicable</t>
  </si>
  <si>
    <t>Partially</t>
  </si>
  <si>
    <t>Date that the EITI Report was made public</t>
  </si>
  <si>
    <t>Sector coverage</t>
  </si>
  <si>
    <t>What is the name of the company?</t>
  </si>
  <si>
    <t>Enter data in this column</t>
  </si>
  <si>
    <t>Currency</t>
  </si>
  <si>
    <t>AED</t>
  </si>
  <si>
    <t>United Arab Emirates dirham</t>
  </si>
  <si>
    <t>AFN</t>
  </si>
  <si>
    <t>Afghan afghani</t>
  </si>
  <si>
    <t>ALL</t>
  </si>
  <si>
    <t>Albanian lek</t>
  </si>
  <si>
    <t>AMD</t>
  </si>
  <si>
    <t>Armenian dram</t>
  </si>
  <si>
    <t>ANG</t>
  </si>
  <si>
    <t>Netherlands Antillean guilder</t>
  </si>
  <si>
    <t>AOA</t>
  </si>
  <si>
    <t>Angolan kwanza</t>
  </si>
  <si>
    <t>ARS</t>
  </si>
  <si>
    <t>Argentine peso</t>
  </si>
  <si>
    <t>AUD</t>
  </si>
  <si>
    <t>Australian dollar</t>
  </si>
  <si>
    <t>AWG</t>
  </si>
  <si>
    <t>Aruban florin</t>
  </si>
  <si>
    <t>AZN</t>
  </si>
  <si>
    <t>Azerbaijani manat</t>
  </si>
  <si>
    <t>BAM</t>
  </si>
  <si>
    <t>Bosnia and Herzegovina convertible mark</t>
  </si>
  <si>
    <t>BBD</t>
  </si>
  <si>
    <t>BDT</t>
  </si>
  <si>
    <t>Bangladeshi taka</t>
  </si>
  <si>
    <t>BGN</t>
  </si>
  <si>
    <t>BHD</t>
  </si>
  <si>
    <t>Bahraini dinar</t>
  </si>
  <si>
    <t>BIF</t>
  </si>
  <si>
    <t>Burundian franc</t>
  </si>
  <si>
    <t>BMD</t>
  </si>
  <si>
    <t>Bermudian dollar</t>
  </si>
  <si>
    <t>BND</t>
  </si>
  <si>
    <t>Brunei dollar</t>
  </si>
  <si>
    <t>BOB</t>
  </si>
  <si>
    <t>BRL</t>
  </si>
  <si>
    <t>Brazilian real</t>
  </si>
  <si>
    <t>BSD</t>
  </si>
  <si>
    <t>Bahamian dollar</t>
  </si>
  <si>
    <t>Bhutanese ngultrum</t>
  </si>
  <si>
    <t>BWP</t>
  </si>
  <si>
    <t>Botswana pula</t>
  </si>
  <si>
    <t>BZD</t>
  </si>
  <si>
    <t>Belize dollar</t>
  </si>
  <si>
    <t>CAD</t>
  </si>
  <si>
    <t>Canadian dollar</t>
  </si>
  <si>
    <t>CDF</t>
  </si>
  <si>
    <t>Congolese franc</t>
  </si>
  <si>
    <t>CHF</t>
  </si>
  <si>
    <t>Swiss franc</t>
  </si>
  <si>
    <t>CLF</t>
  </si>
  <si>
    <t>COP</t>
  </si>
  <si>
    <t>Colombian peso</t>
  </si>
  <si>
    <t>CRC</t>
  </si>
  <si>
    <t>Costa Rican colon</t>
  </si>
  <si>
    <t>CUC</t>
  </si>
  <si>
    <t>CVE</t>
  </si>
  <si>
    <t>CZK</t>
  </si>
  <si>
    <t>Czech koruna</t>
  </si>
  <si>
    <t>DJF</t>
  </si>
  <si>
    <t>Djiboutian franc</t>
  </si>
  <si>
    <t>DKK</t>
  </si>
  <si>
    <t>Danish krone</t>
  </si>
  <si>
    <t>DOP</t>
  </si>
  <si>
    <t>Dominican peso</t>
  </si>
  <si>
    <t>DZD</t>
  </si>
  <si>
    <t>Algerian dinar</t>
  </si>
  <si>
    <t>EGP</t>
  </si>
  <si>
    <t>Egyptian pound</t>
  </si>
  <si>
    <t>ERN</t>
  </si>
  <si>
    <t>Eritrean nakfa</t>
  </si>
  <si>
    <t>ETB</t>
  </si>
  <si>
    <t>Ethiopian birr</t>
  </si>
  <si>
    <t>EUR</t>
  </si>
  <si>
    <t>Euro</t>
  </si>
  <si>
    <t>FJD</t>
  </si>
  <si>
    <t>FKP</t>
  </si>
  <si>
    <t>Falkland Islands pound</t>
  </si>
  <si>
    <t>GBP</t>
  </si>
  <si>
    <t>Pound sterling</t>
  </si>
  <si>
    <t>GEL</t>
  </si>
  <si>
    <t>Georgian lari</t>
  </si>
  <si>
    <t>GHS</t>
  </si>
  <si>
    <t>Ghanaian cedi</t>
  </si>
  <si>
    <t>GIP</t>
  </si>
  <si>
    <t>Gibraltar pound</t>
  </si>
  <si>
    <t>GMD</t>
  </si>
  <si>
    <t>Gambian dalasi</t>
  </si>
  <si>
    <t>GNF</t>
  </si>
  <si>
    <t>Guinean franc</t>
  </si>
  <si>
    <t>GTQ</t>
  </si>
  <si>
    <t>Guatemalan quetzal</t>
  </si>
  <si>
    <t>GYD</t>
  </si>
  <si>
    <t>HKD</t>
  </si>
  <si>
    <t>HNL</t>
  </si>
  <si>
    <t>HRK</t>
  </si>
  <si>
    <t>HTG</t>
  </si>
  <si>
    <t>HUF</t>
  </si>
  <si>
    <t>IDR</t>
  </si>
  <si>
    <t>ILS</t>
  </si>
  <si>
    <t>INR</t>
  </si>
  <si>
    <t>IQD</t>
  </si>
  <si>
    <t>Iraqi dinar</t>
  </si>
  <si>
    <t>IRR</t>
  </si>
  <si>
    <t>ISK</t>
  </si>
  <si>
    <t>Icelandic króna</t>
  </si>
  <si>
    <t>JMD</t>
  </si>
  <si>
    <t>JOD</t>
  </si>
  <si>
    <t>JPY</t>
  </si>
  <si>
    <t>KES</t>
  </si>
  <si>
    <t>KGS</t>
  </si>
  <si>
    <t>KHR</t>
  </si>
  <si>
    <t>KMF</t>
  </si>
  <si>
    <t>KPW</t>
  </si>
  <si>
    <t>KRW</t>
  </si>
  <si>
    <t>KWD</t>
  </si>
  <si>
    <t>KYD</t>
  </si>
  <si>
    <t>KZT</t>
  </si>
  <si>
    <t>LAK</t>
  </si>
  <si>
    <t>LBP</t>
  </si>
  <si>
    <t>LKR</t>
  </si>
  <si>
    <t>LRD</t>
  </si>
  <si>
    <t>LSL</t>
  </si>
  <si>
    <t>Lesotho loti</t>
  </si>
  <si>
    <t>LYD</t>
  </si>
  <si>
    <t>MAD</t>
  </si>
  <si>
    <t>MDL</t>
  </si>
  <si>
    <t>MGA</t>
  </si>
  <si>
    <t>Macedonian denar</t>
  </si>
  <si>
    <t>MMK</t>
  </si>
  <si>
    <t>MNT</t>
  </si>
  <si>
    <t>MOP</t>
  </si>
  <si>
    <t>MUR</t>
  </si>
  <si>
    <t>MVR</t>
  </si>
  <si>
    <t>MWK</t>
  </si>
  <si>
    <t>Malawian kwacha</t>
  </si>
  <si>
    <t>MXN</t>
  </si>
  <si>
    <t>MYR</t>
  </si>
  <si>
    <t>MZN</t>
  </si>
  <si>
    <t>NAD</t>
  </si>
  <si>
    <t>NGN</t>
  </si>
  <si>
    <t>NIO</t>
  </si>
  <si>
    <t>NOK</t>
  </si>
  <si>
    <t>NPR</t>
  </si>
  <si>
    <t>NZD</t>
  </si>
  <si>
    <t>OMR</t>
  </si>
  <si>
    <t>PAB</t>
  </si>
  <si>
    <t>Panamanian balboa</t>
  </si>
  <si>
    <t>PEN</t>
  </si>
  <si>
    <t>Peruvian Sol</t>
  </si>
  <si>
    <t>PGK</t>
  </si>
  <si>
    <t>PHP</t>
  </si>
  <si>
    <t>PKR</t>
  </si>
  <si>
    <t>PLN</t>
  </si>
  <si>
    <t>PYG</t>
  </si>
  <si>
    <t>Paraguayan guaraní</t>
  </si>
  <si>
    <t>QAR</t>
  </si>
  <si>
    <t>RON</t>
  </si>
  <si>
    <t>RSD</t>
  </si>
  <si>
    <t>RUB</t>
  </si>
  <si>
    <t>RWF</t>
  </si>
  <si>
    <t>SAR</t>
  </si>
  <si>
    <t>SBD</t>
  </si>
  <si>
    <t>SCR</t>
  </si>
  <si>
    <t>SDG</t>
  </si>
  <si>
    <t>SEK</t>
  </si>
  <si>
    <t>SGD</t>
  </si>
  <si>
    <t>SHP</t>
  </si>
  <si>
    <t>SLL</t>
  </si>
  <si>
    <t>Sierra Leonean leone</t>
  </si>
  <si>
    <t>SOS</t>
  </si>
  <si>
    <t>SRD</t>
  </si>
  <si>
    <t>Surinamese dollar</t>
  </si>
  <si>
    <t>SSP</t>
  </si>
  <si>
    <t>SYP</t>
  </si>
  <si>
    <t>SZL</t>
  </si>
  <si>
    <t>THB</t>
  </si>
  <si>
    <t>TJS</t>
  </si>
  <si>
    <t>TMT</t>
  </si>
  <si>
    <t>TND</t>
  </si>
  <si>
    <t>Tunisian dinar</t>
  </si>
  <si>
    <t>TOP</t>
  </si>
  <si>
    <t>TRY</t>
  </si>
  <si>
    <t>Turkish lira</t>
  </si>
  <si>
    <t>TTD</t>
  </si>
  <si>
    <t>TWD</t>
  </si>
  <si>
    <t>New Taiwan dollar</t>
  </si>
  <si>
    <t>TZS</t>
  </si>
  <si>
    <t>Tanzanian shilling</t>
  </si>
  <si>
    <t>UAH</t>
  </si>
  <si>
    <t>UGX</t>
  </si>
  <si>
    <t>Ugandan shilling</t>
  </si>
  <si>
    <t>USD</t>
  </si>
  <si>
    <t>United States dollar</t>
  </si>
  <si>
    <t>UYU</t>
  </si>
  <si>
    <t>UZS</t>
  </si>
  <si>
    <t>VEF</t>
  </si>
  <si>
    <t>VND</t>
  </si>
  <si>
    <t>VUV</t>
  </si>
  <si>
    <t>WST</t>
  </si>
  <si>
    <t>Samoan tala</t>
  </si>
  <si>
    <t>XAF</t>
  </si>
  <si>
    <t>XCD</t>
  </si>
  <si>
    <t>East Caribbean dollar</t>
  </si>
  <si>
    <t>XOF</t>
  </si>
  <si>
    <t>YER</t>
  </si>
  <si>
    <t>ZAR</t>
  </si>
  <si>
    <t>ZMW</t>
  </si>
  <si>
    <t>Barbadian dollar</t>
  </si>
  <si>
    <t>Bulgarian lev (old)</t>
  </si>
  <si>
    <t>Bolivian boliviano</t>
  </si>
  <si>
    <t>-</t>
  </si>
  <si>
    <t>BYR</t>
  </si>
  <si>
    <t>Belarussian ruble</t>
  </si>
  <si>
    <t>Chilean Unidad de Fomento</t>
  </si>
  <si>
    <t>CNH</t>
  </si>
  <si>
    <t>Chinese yuan renminbi (offshore)</t>
  </si>
  <si>
    <t>Cuban peso convertible</t>
  </si>
  <si>
    <t>Cape Verdean escudo</t>
  </si>
  <si>
    <t>Fijian dollar</t>
  </si>
  <si>
    <t>GGP</t>
  </si>
  <si>
    <t>Pound</t>
  </si>
  <si>
    <t>Guyanese Dollar</t>
  </si>
  <si>
    <t>Hong Kong Dollar</t>
  </si>
  <si>
    <t>Honduran Lempira</t>
  </si>
  <si>
    <t>Croatian Kuna</t>
  </si>
  <si>
    <t>Haitian Gourde</t>
  </si>
  <si>
    <t>Hungarian Forint</t>
  </si>
  <si>
    <t>Indonesian Rupiah</t>
  </si>
  <si>
    <t>Israeli New Shekel</t>
  </si>
  <si>
    <t>IMP</t>
  </si>
  <si>
    <t>Isle of Man Pound</t>
  </si>
  <si>
    <t>Indian Rupee</t>
  </si>
  <si>
    <t>Iranian Rial</t>
  </si>
  <si>
    <t>JEP</t>
  </si>
  <si>
    <t>Jersey Pound</t>
  </si>
  <si>
    <t>Jamaican Dollar</t>
  </si>
  <si>
    <t>Jordanian Dinar</t>
  </si>
  <si>
    <t>Japanese Yen</t>
  </si>
  <si>
    <t>Kenyan Shilling</t>
  </si>
  <si>
    <t>Kyrgyzstani Som</t>
  </si>
  <si>
    <t>Cambodian Riel</t>
  </si>
  <si>
    <t>Comorian Franc</t>
  </si>
  <si>
    <t>North Korean Won</t>
  </si>
  <si>
    <t>South Korean Won</t>
  </si>
  <si>
    <t>Kuwaiti Dinar</t>
  </si>
  <si>
    <t>Cayman Islands Dollar</t>
  </si>
  <si>
    <t>Kazakhstani Tenge</t>
  </si>
  <si>
    <t>Lao Kip</t>
  </si>
  <si>
    <t>Lebanese Pound</t>
  </si>
  <si>
    <t>Sri Lankan Rupee</t>
  </si>
  <si>
    <t>Liberian Dollar</t>
  </si>
  <si>
    <t>Libyan Dinar</t>
  </si>
  <si>
    <t>Moroccan Dirham</t>
  </si>
  <si>
    <t>Moldovan Leu</t>
  </si>
  <si>
    <t>Malagasy Ariary</t>
  </si>
  <si>
    <t>Burmese Kyat</t>
  </si>
  <si>
    <t>Mongolian Tugrik</t>
  </si>
  <si>
    <t>MRO</t>
  </si>
  <si>
    <t>Mauritanian Ouguiya</t>
  </si>
  <si>
    <t>Mauritian Rupee</t>
  </si>
  <si>
    <t>Maldivian Rufiyaa</t>
  </si>
  <si>
    <t>Mexican Peso</t>
  </si>
  <si>
    <t>Malaysian Ringgit</t>
  </si>
  <si>
    <t>Mozambique Metical</t>
  </si>
  <si>
    <t>Namibian Dollar</t>
  </si>
  <si>
    <t>Nigerian Naira</t>
  </si>
  <si>
    <t>Nicaraguan córdoba oro</t>
  </si>
  <si>
    <t>Norwegian Krone</t>
  </si>
  <si>
    <t>Nepalese Rupee</t>
  </si>
  <si>
    <t>New Zealand Dollar</t>
  </si>
  <si>
    <t>Omani Rial</t>
  </si>
  <si>
    <t>Papua New Guinean Kina</t>
  </si>
  <si>
    <t>Philippine Peso</t>
  </si>
  <si>
    <t>Pakistani Rupee</t>
  </si>
  <si>
    <t>Polish Zloty</t>
  </si>
  <si>
    <t>Qatari Riyal</t>
  </si>
  <si>
    <t>Romanian Leu</t>
  </si>
  <si>
    <t>Serbian Dinar</t>
  </si>
  <si>
    <t>Russian Ruble</t>
  </si>
  <si>
    <t>Rwandan Franc</t>
  </si>
  <si>
    <t>Saudi Riyal</t>
  </si>
  <si>
    <t>Solomon Islands Dollar</t>
  </si>
  <si>
    <t>Seychellois rupee</t>
  </si>
  <si>
    <t>Sudanese Pound</t>
  </si>
  <si>
    <t>Swedish Krona</t>
  </si>
  <si>
    <t>Singapore Dollar</t>
  </si>
  <si>
    <t>Saint Helena Pound</t>
  </si>
  <si>
    <t>Somali Shilling</t>
  </si>
  <si>
    <t>South Sudanese Pound</t>
  </si>
  <si>
    <t>STD</t>
  </si>
  <si>
    <t>São Tomé and Príncipe Dobra</t>
  </si>
  <si>
    <t>Syrian Pound</t>
  </si>
  <si>
    <t>Swazi Lilangeni</t>
  </si>
  <si>
    <t>Thai Baht</t>
  </si>
  <si>
    <t>Tajikistani Somoni</t>
  </si>
  <si>
    <t>Turkmenistan New Manat</t>
  </si>
  <si>
    <t>Tongan pa'anga</t>
  </si>
  <si>
    <t>Trinidad and Tobago Dollar</t>
  </si>
  <si>
    <t>TVD</t>
  </si>
  <si>
    <t>Tuvaluan dollar</t>
  </si>
  <si>
    <t>Ukrainian Hryvnia</t>
  </si>
  <si>
    <t>Uruguayan Peso</t>
  </si>
  <si>
    <t>Uzbekistani Som</t>
  </si>
  <si>
    <t>Venezuelan Bolívar fuerte</t>
  </si>
  <si>
    <t>Vietnamese Dong</t>
  </si>
  <si>
    <t>Vanuatu Vatu</t>
  </si>
  <si>
    <t>West African CFA franc</t>
  </si>
  <si>
    <t>Yemeni Rial</t>
  </si>
  <si>
    <t>South African Rand</t>
  </si>
  <si>
    <t>Zambian Kwacha</t>
  </si>
  <si>
    <t>Currency code (ISO-4217)</t>
  </si>
  <si>
    <t>Currency code num (ISO-4217)</t>
  </si>
  <si>
    <t>Central African CFA franc</t>
  </si>
  <si>
    <t>Macanese patca</t>
  </si>
  <si>
    <t>Kosovo</t>
  </si>
  <si>
    <t>XK</t>
  </si>
  <si>
    <t>XKX</t>
  </si>
  <si>
    <t>National currency name</t>
  </si>
  <si>
    <t>National currency ISO-4217</t>
  </si>
  <si>
    <t>Description</t>
  </si>
  <si>
    <t>Data source</t>
  </si>
  <si>
    <t>Are there other files of relevance?</t>
  </si>
  <si>
    <t>Date that other file was made public</t>
  </si>
  <si>
    <t>URL</t>
  </si>
  <si>
    <t>URL, EITI Report</t>
  </si>
  <si>
    <t xml:space="preserve">Exchange rate used: 1 USD = </t>
  </si>
  <si>
    <t>… by revenue stream</t>
  </si>
  <si>
    <t>… by company</t>
  </si>
  <si>
    <t>… by project</t>
  </si>
  <si>
    <t>Data coverage / scope</t>
  </si>
  <si>
    <t>Contact details: data submission</t>
  </si>
  <si>
    <t>Source / Comments</t>
  </si>
  <si>
    <t>Table 3 - Reporting options</t>
  </si>
  <si>
    <t>License register for mining sector</t>
  </si>
  <si>
    <t>License register for petroleum sector</t>
  </si>
  <si>
    <t>Government policy on contract disclosure</t>
  </si>
  <si>
    <t>Government policy on beneficial ownership</t>
  </si>
  <si>
    <t>Beneficial ownership registry</t>
  </si>
  <si>
    <t>Does the government report how it participates in the extractive sector?</t>
  </si>
  <si>
    <t>Disclosure of export volumes</t>
  </si>
  <si>
    <t>Disclosure of production volumes</t>
  </si>
  <si>
    <t>Disclosure of production values</t>
  </si>
  <si>
    <t>Disclosure of export values</t>
  </si>
  <si>
    <t>Table 4 - Currency code list</t>
  </si>
  <si>
    <t>Table 5 - Commodities list</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</si>
  <si>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</si>
  <si>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</si>
  <si>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</si>
  <si>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</si>
  <si>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</si>
  <si>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</si>
  <si>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</si>
  <si>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</si>
  <si>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</si>
  <si>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</si>
  <si>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</si>
  <si>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</si>
  <si>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</si>
  <si>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</si>
  <si>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</si>
  <si>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</si>
  <si>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</si>
  <si>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</si>
  <si>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</si>
  <si>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</si>
  <si>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</si>
  <si>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</si>
  <si>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</si>
  <si>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</si>
  <si>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</si>
  <si>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</si>
  <si>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</si>
  <si>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</si>
  <si>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</si>
  <si>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</si>
  <si>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</si>
  <si>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</si>
  <si>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</si>
  <si>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</si>
  <si>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</si>
  <si>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</si>
  <si>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</si>
  <si>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</si>
  <si>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</si>
  <si>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</si>
  <si>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</si>
  <si>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</si>
  <si>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</si>
  <si>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</si>
  <si>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</si>
  <si>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</si>
  <si>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</si>
  <si>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</si>
  <si>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</si>
  <si>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</si>
  <si>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</si>
  <si>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2701</t>
  </si>
  <si>
    <t>2702</t>
  </si>
  <si>
    <t>2703</t>
  </si>
  <si>
    <t>2704</t>
  </si>
  <si>
    <t>2705</t>
  </si>
  <si>
    <t>2706</t>
  </si>
  <si>
    <t>2707</t>
  </si>
  <si>
    <t>2708</t>
  </si>
  <si>
    <t>2709</t>
  </si>
  <si>
    <t>2710</t>
  </si>
  <si>
    <t>2711</t>
  </si>
  <si>
    <t>2712</t>
  </si>
  <si>
    <t>2713</t>
  </si>
  <si>
    <t>2714</t>
  </si>
  <si>
    <t>2715</t>
  </si>
  <si>
    <t>2716</t>
  </si>
  <si>
    <t>7102</t>
  </si>
  <si>
    <t>7106</t>
  </si>
  <si>
    <t>7108</t>
  </si>
  <si>
    <t>HS ProductCode</t>
  </si>
  <si>
    <t>HS Product Description</t>
  </si>
  <si>
    <t>HS Product Description w volume</t>
  </si>
  <si>
    <t>Tonnes</t>
  </si>
  <si>
    <t>Mining (incl. Quarrying)</t>
  </si>
  <si>
    <t>… by government agency</t>
  </si>
  <si>
    <t>Open data portal / files</t>
  </si>
  <si>
    <t>GFS Code</t>
  </si>
  <si>
    <t>Revenue stream name</t>
  </si>
  <si>
    <t>Revenue value</t>
  </si>
  <si>
    <t>1112E1</t>
  </si>
  <si>
    <t>1112E2</t>
  </si>
  <si>
    <t>112E</t>
  </si>
  <si>
    <t>Taxes on payroll and workforce</t>
  </si>
  <si>
    <t>113E</t>
  </si>
  <si>
    <t>Taxes on property</t>
  </si>
  <si>
    <t>1141E</t>
  </si>
  <si>
    <t>1142E</t>
  </si>
  <si>
    <t>114521E</t>
  </si>
  <si>
    <t>114522E</t>
  </si>
  <si>
    <t>11451E</t>
  </si>
  <si>
    <t>1151E</t>
  </si>
  <si>
    <t>1152E</t>
  </si>
  <si>
    <t>1153E1</t>
  </si>
  <si>
    <t>116E</t>
  </si>
  <si>
    <t>Other taxes payable by natural resource companies</t>
  </si>
  <si>
    <t>1212E</t>
  </si>
  <si>
    <t>Social security employer contributions</t>
  </si>
  <si>
    <t>1412E1</t>
  </si>
  <si>
    <t>1412E2</t>
  </si>
  <si>
    <t>1413E</t>
  </si>
  <si>
    <t>1415E1</t>
  </si>
  <si>
    <t>1415E2</t>
  </si>
  <si>
    <t>1415E31</t>
  </si>
  <si>
    <t>1415E32</t>
  </si>
  <si>
    <t>1415E4</t>
  </si>
  <si>
    <t>1415E5</t>
  </si>
  <si>
    <t>1421E</t>
  </si>
  <si>
    <t>1422E</t>
  </si>
  <si>
    <t>143E</t>
  </si>
  <si>
    <t>Fines, penalties, and forfeits</t>
  </si>
  <si>
    <t>144E1</t>
  </si>
  <si>
    <t>Voluntary transfers to government (donations)</t>
  </si>
  <si>
    <t>GFS description</t>
  </si>
  <si>
    <t>Table 6 - GFS Codes / Classification</t>
  </si>
  <si>
    <t>Combined</t>
  </si>
  <si>
    <t>Taxes (11E)</t>
  </si>
  <si>
    <t>Taxes on income, profits and capital gains (111E)</t>
  </si>
  <si>
    <t>Taxes on payroll and workforce (112E)</t>
  </si>
  <si>
    <t>Taxes on property (113E)</t>
  </si>
  <si>
    <t>Taxes on goods and services (114E)</t>
  </si>
  <si>
    <t>Taxes on international trade and transactions (115E)</t>
  </si>
  <si>
    <t>Other taxes payable by natural resource companies (116E)</t>
  </si>
  <si>
    <t>Social contributions (12E)</t>
  </si>
  <si>
    <t>Social security employer contributions (1212E)</t>
  </si>
  <si>
    <t>Other revenue (14E)</t>
  </si>
  <si>
    <t>Property income (141E)</t>
  </si>
  <si>
    <t>Sales of goods and services (142E)</t>
  </si>
  <si>
    <t>Fines, penalties, and forfeits (143E)</t>
  </si>
  <si>
    <t>Voluntary transfers to government (donations) (144E1)</t>
  </si>
  <si>
    <t>GFS Level 1</t>
  </si>
  <si>
    <t>GFS Level 2</t>
  </si>
  <si>
    <t>GFS Level 3</t>
  </si>
  <si>
    <t>GFS Level 4</t>
  </si>
  <si>
    <t>&lt;Choose from menu&gt;</t>
  </si>
  <si>
    <t>Sector</t>
  </si>
  <si>
    <t>Sector(s)</t>
  </si>
  <si>
    <t>&lt;Choose sector&gt;</t>
  </si>
  <si>
    <t>Oil &amp; Gas</t>
  </si>
  <si>
    <t>GFS Classification</t>
  </si>
  <si>
    <t>Project name</t>
  </si>
  <si>
    <t>Government entity</t>
  </si>
  <si>
    <t>Levied on project (Y/N)</t>
  </si>
  <si>
    <t>Reported by project (Y/N)</t>
  </si>
  <si>
    <t>Status</t>
  </si>
  <si>
    <t>Comments</t>
  </si>
  <si>
    <t>Production</t>
  </si>
  <si>
    <t>Dividends (1412E)</t>
  </si>
  <si>
    <t>From state-owned enterprises (1412E1)</t>
  </si>
  <si>
    <t>From government participation (equity) (1412E2)</t>
  </si>
  <si>
    <t>Withdrawals from income of quasi-corporations (1413E)</t>
  </si>
  <si>
    <t>Rent (1415E)</t>
  </si>
  <si>
    <t>Royalties (1415E1)</t>
  </si>
  <si>
    <t>Bonuses (1415E2)</t>
  </si>
  <si>
    <t>Production entitlements (in-kind or cash) (1415E3)</t>
  </si>
  <si>
    <t>Administrative fees for government services (1422E)</t>
  </si>
  <si>
    <t>Compulsory transfers to government (infrastructure and other) (1415E4)</t>
  </si>
  <si>
    <t>Other rent payments (1415E5)</t>
  </si>
  <si>
    <t>Sales of goods and services by government units (1421E)</t>
  </si>
  <si>
    <t>Data timeliness (no. of years from fiscal year end to publication)</t>
  </si>
  <si>
    <t>Does the government publish information about</t>
  </si>
  <si>
    <t>Laws and regulations?</t>
  </si>
  <si>
    <t>Fiscal regime?</t>
  </si>
  <si>
    <t>Ordinary taxes on income, profits and capital gains (1112E1)</t>
  </si>
  <si>
    <t>Ordinary taxes on income, profits and capital gains</t>
  </si>
  <si>
    <t>Extraordinary taxes on income, profits and capital gains (1112E2)</t>
  </si>
  <si>
    <t>Extraordinary taxes on income, profits and capital gains</t>
  </si>
  <si>
    <t>General taxes on goods and services (VAT, sales tax, turnover tax) (1141E)</t>
  </si>
  <si>
    <t>General taxes on goods and services (VAT, sales tax, turnover tax)</t>
  </si>
  <si>
    <t>Excise taxes (1142E)</t>
  </si>
  <si>
    <t>Excise taxes</t>
  </si>
  <si>
    <t>Taxes on use of goods/permission to use goods or perform activities (1145E)</t>
  </si>
  <si>
    <t>Licence fees (114521E)</t>
  </si>
  <si>
    <t>Licence fees</t>
  </si>
  <si>
    <t>Emission and pollution taxes (114522E)</t>
  </si>
  <si>
    <t>Emission and pollution taxes</t>
  </si>
  <si>
    <t>Motor vehicle taxes (11451E)</t>
  </si>
  <si>
    <t>Motor vehicle taxes</t>
  </si>
  <si>
    <t>Customs and other import duties (1151E)</t>
  </si>
  <si>
    <t>Customs and other import duties</t>
  </si>
  <si>
    <t>Taxes on exports (1152E)</t>
  </si>
  <si>
    <t>Taxes on exports</t>
  </si>
  <si>
    <t>Profits of natural resource export monopolies (1153E1)</t>
  </si>
  <si>
    <t>Profits of natural resource export monopolies</t>
  </si>
  <si>
    <t>From state-owned enterprises</t>
  </si>
  <si>
    <t>From government participation (equity)</t>
  </si>
  <si>
    <t>Withdrawals from income of quasi-corporations</t>
  </si>
  <si>
    <t>Royalties</t>
  </si>
  <si>
    <t>Bonuses</t>
  </si>
  <si>
    <t>Delivered/paid directly to government (1415E31)</t>
  </si>
  <si>
    <t>Delivered/paid directly to government</t>
  </si>
  <si>
    <t>Delivered/paid to state-owned enterprise(s) (1415E32)</t>
  </si>
  <si>
    <t>Delivered/paid to state-owned enterprise(s)</t>
  </si>
  <si>
    <t>Compulsory transfers to government (infrastructure and other)</t>
  </si>
  <si>
    <t>Other rent payments</t>
  </si>
  <si>
    <t>Sales of goods and services by government units</t>
  </si>
  <si>
    <t>Administrative fees for government services</t>
  </si>
  <si>
    <t>Comment 1</t>
  </si>
  <si>
    <t>GFS Framework for EITI Reporting</t>
  </si>
  <si>
    <t>What is GFS?</t>
  </si>
  <si>
    <t>Total</t>
  </si>
  <si>
    <t>Additional information</t>
  </si>
  <si>
    <t>Any additional information that is not eligible for inclusion in the table above, please include below as comments.</t>
  </si>
  <si>
    <t>Company ID number</t>
  </si>
  <si>
    <t>Reporting companies' list</t>
  </si>
  <si>
    <t>Full company name</t>
  </si>
  <si>
    <t>Reporting government entities list</t>
  </si>
  <si>
    <t>Full name of agency</t>
  </si>
  <si>
    <t>ID number (if applicable)</t>
  </si>
  <si>
    <t>Table 7 - Sectors</t>
  </si>
  <si>
    <t>&lt; Choose option &gt;</t>
  </si>
  <si>
    <t>Total government revenues from extractive sector (using GFS)</t>
  </si>
  <si>
    <t>Company</t>
  </si>
  <si>
    <t>Reporting currency</t>
  </si>
  <si>
    <t>Project phases</t>
  </si>
  <si>
    <t>Table 8 - Project phases</t>
  </si>
  <si>
    <t>&lt; Choose phase &gt;</t>
  </si>
  <si>
    <t>Exploration</t>
  </si>
  <si>
    <t>Development</t>
  </si>
  <si>
    <t>Commodities (comma-seperated)</t>
  </si>
  <si>
    <t>Oil, Gas, Condensates</t>
  </si>
  <si>
    <t>Yes, systematically disclosed</t>
  </si>
  <si>
    <t>Not available</t>
  </si>
  <si>
    <t>Overview of government agencies' roles?</t>
  </si>
  <si>
    <t>the transfer process(es)?</t>
  </si>
  <si>
    <t>the award process(es)?</t>
  </si>
  <si>
    <t>bidding rounds/process(es)?</t>
  </si>
  <si>
    <t>Contract register for mining sector</t>
  </si>
  <si>
    <t>Contract register for petroleum sector</t>
  </si>
  <si>
    <t>Overview of the extractive industries, including any significant exploration activities</t>
  </si>
  <si>
    <t>Does the government fully disclose extractive sector revenues by revenue stream?</t>
  </si>
  <si>
    <t>Are MSG decisions on materiality thresholds publicly available?</t>
  </si>
  <si>
    <t>If yes, what was the total revenues received from barter and infrastructure agreements?</t>
  </si>
  <si>
    <t>If yes, what was the total revenues received from transportation of commodities?</t>
  </si>
  <si>
    <t>If yes, what was the total revenues received by SOEs?</t>
  </si>
  <si>
    <t>Does the government disclose information on barter and infrastructure agreements?</t>
  </si>
  <si>
    <t>Does the government disclose information on transportation revenues?</t>
  </si>
  <si>
    <t>If yes, what was the total sub-national revenues received?</t>
  </si>
  <si>
    <t>Does the government disclose information on SOE transactions?</t>
  </si>
  <si>
    <t>Are government agencies subject to credible, independent audits?</t>
  </si>
  <si>
    <t>Government audits database</t>
  </si>
  <si>
    <t>Is the data subject to credible, independent audits, applying international standards?</t>
  </si>
  <si>
    <t>Are companies subject to credible, independent audits?</t>
  </si>
  <si>
    <t>Company audits database</t>
  </si>
  <si>
    <t>Reconciliation coverage</t>
  </si>
  <si>
    <t>Does the government clarify whether all extractive sector revenues are recorded in the national budget (i.e. enter the government's consolidated / single-treasury account)?</t>
  </si>
  <si>
    <t>Does the government disclose information on Subnational transfers?</t>
  </si>
  <si>
    <t>Source / units</t>
  </si>
  <si>
    <t>If yes, how much should the government have transferred according to the revenue sharing formula?</t>
  </si>
  <si>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</si>
  <si>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</si>
  <si>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</si>
  <si>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t>Does the government disclose information on Social expenditures?</t>
  </si>
  <si>
    <t>If yes, what was the total quasi-fiscal expenditures performed by SOEs?</t>
  </si>
  <si>
    <t>Gross Domestic Product - all sectors</t>
  </si>
  <si>
    <t>Government revenue - extractive industries</t>
  </si>
  <si>
    <t>Government revenue - all sectors</t>
  </si>
  <si>
    <t>Exports - extractive industries</t>
  </si>
  <si>
    <t>Exports - all sectors</t>
  </si>
  <si>
    <t>Employment - extractive sector</t>
  </si>
  <si>
    <t>Employment - all sectors</t>
  </si>
  <si>
    <t>Reporting projects' list</t>
  </si>
  <si>
    <t>Full project name</t>
  </si>
  <si>
    <t>Legal agreement reference number(s): contract, licence, lease, concession, …</t>
  </si>
  <si>
    <t>Production (volume)</t>
  </si>
  <si>
    <t>Production (value)</t>
  </si>
  <si>
    <t>Systematically disclosed</t>
  </si>
  <si>
    <t>Calculated using the Disclosure checklist</t>
  </si>
  <si>
    <t>Please provide a list of all reporting entities, alongside relevant information</t>
  </si>
  <si>
    <t>Investment - extractive sector</t>
  </si>
  <si>
    <t>Investment - all sectors</t>
  </si>
  <si>
    <t>How to fill this sheet:</t>
  </si>
  <si>
    <t>Company ID references</t>
  </si>
  <si>
    <t xml:space="preserve">Part 1 - About </t>
  </si>
  <si>
    <t>Part 2 - Disclosure checklist</t>
  </si>
  <si>
    <t>Part 3 - Reporting entities</t>
  </si>
  <si>
    <t>For each row, please complete the following steps</t>
  </si>
  <si>
    <t>2.More guidance will appear as you fill the cells. Please fill out as directed, completing every column for each row before beginning the next.</t>
  </si>
  <si>
    <t xml:space="preserve">2. Once certain questions are answered, further guidance and questions may appear. Please respond to each of these, until completed. </t>
  </si>
  <si>
    <t>Completed on:</t>
  </si>
  <si>
    <t>How to complete this sheet:</t>
  </si>
  <si>
    <t>How publishing EITI Report data works:</t>
  </si>
  <si>
    <t>1. Use one excel workbook per fiscal year covered. If you are reporting on both oil &amp; gas and mining, both can fit into one workbook.</t>
  </si>
  <si>
    <t>2. Fill in the entire workbook - parts 1-5.</t>
  </si>
  <si>
    <t>This workbook has five parts. Insert the data starting with part 1 and work your way through to part 5</t>
  </si>
  <si>
    <t>Cells in light blue are for supplying sources and/or comments</t>
  </si>
  <si>
    <t>White cells require no action</t>
  </si>
  <si>
    <t>Name and contact information of the person submitting this file</t>
  </si>
  <si>
    <t>Does the government have an open data policy?</t>
  </si>
  <si>
    <t>Does the government disclose information on economic contribution?</t>
  </si>
  <si>
    <t>Does government routinely disclose financial data from requirement 4.1 (full disclosure of revenue streams for both government and companies) of the the EITI Standard?</t>
  </si>
  <si>
    <t>Is beneficial ownership data disclosed?</t>
  </si>
  <si>
    <t>5. If there are any payments which are in the EITI Report, but cannot be matched with the GFS categories, please list them in the box below called "Additional information".</t>
  </si>
  <si>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</si>
  <si>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Government revenues by company and project</t>
  </si>
  <si>
    <t>Publication date of the EITI data</t>
  </si>
  <si>
    <t>Does the government disclose what value of revenues are not recorded in the budget?</t>
  </si>
  <si>
    <t>Affiliated companies, start with Operator</t>
  </si>
  <si>
    <t>Yes, through EITI reporting</t>
  </si>
  <si>
    <t>Through EITI Reporting</t>
  </si>
  <si>
    <t>No. of license awards and transfers for the covered year</t>
  </si>
  <si>
    <t>and the technical and financial criteria used?</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</si>
  <si>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</si>
  <si>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</si>
  <si>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</si>
  <si>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</si>
  <si>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</si>
  <si>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or SOEs disclose information on Quasi-fiscal expenditures?</t>
  </si>
  <si>
    <t>Total reported</t>
  </si>
  <si>
    <t xml:space="preserve">Stock exchange listing or company website </t>
  </si>
  <si>
    <t>Payments to Governments Report</t>
  </si>
  <si>
    <t>Website link (URL) to EITI data</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</si>
  <si>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</si>
  <si>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Unit</t>
  </si>
  <si>
    <t>Aluminium (2606), volume</t>
  </si>
  <si>
    <t>Asbestos (2524), volume</t>
  </si>
  <si>
    <t>Ash and residues (2620), volume</t>
  </si>
  <si>
    <t>Bitumen and asphalt (2714), volume</t>
  </si>
  <si>
    <t>Bituminous mixtures (2715), volume</t>
  </si>
  <si>
    <t>Chalk (2509), volume</t>
  </si>
  <si>
    <t>Chromium (2610), volume</t>
  </si>
  <si>
    <t>Coal (2701), volume</t>
  </si>
  <si>
    <t>Coal gas (2705), volume</t>
  </si>
  <si>
    <t>Cobalt (2605), volume</t>
  </si>
  <si>
    <t>Coke and semi-coke (2704), volume</t>
  </si>
  <si>
    <t>Copper (2603), volume</t>
  </si>
  <si>
    <t>Crude oil (2709), volume</t>
  </si>
  <si>
    <t>Diamonds (7102), volume</t>
  </si>
  <si>
    <t>Dolomite (2518), volume</t>
  </si>
  <si>
    <t>Electrical energy (2716), volume</t>
  </si>
  <si>
    <t>Felspar (2529), volume</t>
  </si>
  <si>
    <t>Gold (7108), volume</t>
  </si>
  <si>
    <t>Granite (2516), volume</t>
  </si>
  <si>
    <t>Granulated slag (2618), volume</t>
  </si>
  <si>
    <t>Gypsum (2520), volume</t>
  </si>
  <si>
    <t>Iron (2601), volume</t>
  </si>
  <si>
    <t>Iron pyrites (2502), volume</t>
  </si>
  <si>
    <t>Kaolin (2507), volume</t>
  </si>
  <si>
    <t>Lead (2607), volume</t>
  </si>
  <si>
    <t>Lignite (2702), volume</t>
  </si>
  <si>
    <t>Limestone (2521), volume</t>
  </si>
  <si>
    <t>Manganese (2602), volume</t>
  </si>
  <si>
    <t>Marble (2515), volume</t>
  </si>
  <si>
    <t>Mica (2525), volume</t>
  </si>
  <si>
    <t>Mineral substances not elsewhere specified (2530), volume</t>
  </si>
  <si>
    <t>Molybdenum (2613), volume</t>
  </si>
  <si>
    <t>Natural barium sulphate (2511), volume</t>
  </si>
  <si>
    <t>Natural borates and concentrates (2528), volume</t>
  </si>
  <si>
    <t>Natural calcium phosphates (2510), volume</t>
  </si>
  <si>
    <t>Natural cryolite (2527), volume</t>
  </si>
  <si>
    <t>Natural gas (2711), volume</t>
  </si>
  <si>
    <t>Natural graphite (2504), volume</t>
  </si>
  <si>
    <t>Natural magnesium carbonate (2519), volume</t>
  </si>
  <si>
    <t>Natural sands (2505), volume</t>
  </si>
  <si>
    <t>Natural steatite (2526), volume</t>
  </si>
  <si>
    <t>Nickel (2604), volume</t>
  </si>
  <si>
    <t>Niobium (2615), volume</t>
  </si>
  <si>
    <t>Other (2617), volume</t>
  </si>
  <si>
    <t>Other clays (2508), volume</t>
  </si>
  <si>
    <t>Other slag and ash (2621), volume</t>
  </si>
  <si>
    <t>Peat (2703), volume</t>
  </si>
  <si>
    <t>Pebbles (2517), volume</t>
  </si>
  <si>
    <t>Petroleum coke (2713), volume</t>
  </si>
  <si>
    <t>Petroleum jelly (2712), volume</t>
  </si>
  <si>
    <t>Petroleum oils excluding crude (2710), volume</t>
  </si>
  <si>
    <t>Pitch and pitch coke (2708), volume</t>
  </si>
  <si>
    <t>Portland cement (2523), volume</t>
  </si>
  <si>
    <t>Precious metals (2616), volume</t>
  </si>
  <si>
    <t>Products of the distillation of coal tar (2707), volume</t>
  </si>
  <si>
    <t>Pumice stone (2513), volume</t>
  </si>
  <si>
    <t>Quartz (2506), volume</t>
  </si>
  <si>
    <t>Quicklime (2522), volume</t>
  </si>
  <si>
    <t>Salt and pure sodium chloride (2501), volume</t>
  </si>
  <si>
    <t>Siliceous fossil meals (2512), volume</t>
  </si>
  <si>
    <t>Silver (7106), volume</t>
  </si>
  <si>
    <t>Slag (2619), volume</t>
  </si>
  <si>
    <t>Slate (2514), volume</t>
  </si>
  <si>
    <t>Sulphur of all kinds (2503), volume</t>
  </si>
  <si>
    <t>Tar distilled from coal (2706), volume</t>
  </si>
  <si>
    <t>Tin (2609), volume</t>
  </si>
  <si>
    <t>Titanium (2614), volume</t>
  </si>
  <si>
    <t>Tungsten (2611), volume</t>
  </si>
  <si>
    <t>Uranium or thorium (2612), volume</t>
  </si>
  <si>
    <t>Zinc (2608), volume</t>
  </si>
  <si>
    <t>Exchange rate source (URL,…)</t>
  </si>
  <si>
    <t>Number of reporting government entities (incl SOEs if recipient)</t>
  </si>
  <si>
    <t>Does the government systematically disclose EITI data at a single location?</t>
  </si>
  <si>
    <t>&lt;method of value calculation, if available&gt;</t>
  </si>
  <si>
    <t>Gross Domestic Product ASM and informal sector</t>
  </si>
  <si>
    <t>In-kind volume (if applicable)</t>
  </si>
  <si>
    <t>Unit (if applicable)</t>
  </si>
  <si>
    <t>Payment made in-kind (Y/N)</t>
  </si>
  <si>
    <t>Commodities (one commodity/row)</t>
  </si>
  <si>
    <t>Aluminium (2606)</t>
  </si>
  <si>
    <t>Asbestos (2524)</t>
  </si>
  <si>
    <t>Ash and residues (2620)</t>
  </si>
  <si>
    <t>Bitumen and asphalt (2714)</t>
  </si>
  <si>
    <t>Bituminous mixtures (2715)</t>
  </si>
  <si>
    <t>Chalk (2509)</t>
  </si>
  <si>
    <t>Chromium (2610)</t>
  </si>
  <si>
    <t>Coal (2701)</t>
  </si>
  <si>
    <t>Coal gas (2705)</t>
  </si>
  <si>
    <t>Cobalt (2605)</t>
  </si>
  <si>
    <t>Coke and semi-coke (2704)</t>
  </si>
  <si>
    <t>Copper (2603)</t>
  </si>
  <si>
    <t>Crude oil (2709)</t>
  </si>
  <si>
    <t>Diamonds (7102)</t>
  </si>
  <si>
    <t>Dolomite (2518)</t>
  </si>
  <si>
    <t>Electrical energy (2716)</t>
  </si>
  <si>
    <t>Felspar (2529)</t>
  </si>
  <si>
    <t>Gold (7108)</t>
  </si>
  <si>
    <t>Granite (2516)</t>
  </si>
  <si>
    <t>Granulated slag (2618)</t>
  </si>
  <si>
    <t>Gypsum (2520)</t>
  </si>
  <si>
    <t>Iron (2601)</t>
  </si>
  <si>
    <t>Iron pyrites (2502)</t>
  </si>
  <si>
    <t>Kaolin (2507)</t>
  </si>
  <si>
    <t>Lead (2607)</t>
  </si>
  <si>
    <t>Lignite (2702)</t>
  </si>
  <si>
    <t>Limestone (2521)</t>
  </si>
  <si>
    <t>Manganese (2602)</t>
  </si>
  <si>
    <t>Marble (2515)</t>
  </si>
  <si>
    <t>Mica (2525)</t>
  </si>
  <si>
    <t>Mineral substances not elsewhere specified (2530)</t>
  </si>
  <si>
    <t>Molybdenum (2613)</t>
  </si>
  <si>
    <t>Natural barium sulphate (2511)</t>
  </si>
  <si>
    <t>Natural borates and concentrates (2528)</t>
  </si>
  <si>
    <t>Natural calcium phosphates (2510)</t>
  </si>
  <si>
    <t>Natural cryolite (2527)</t>
  </si>
  <si>
    <t>Natural gas (2711)</t>
  </si>
  <si>
    <t>Natural graphite (2504)</t>
  </si>
  <si>
    <t>Natural magnesium carbonate (2519)</t>
  </si>
  <si>
    <t>Natural sands (2505)</t>
  </si>
  <si>
    <t>Natural steatite (2526)</t>
  </si>
  <si>
    <t>Nickel (2604)</t>
  </si>
  <si>
    <t>Other (2617)</t>
  </si>
  <si>
    <t>Other clays (2508)</t>
  </si>
  <si>
    <t>Other slag and ash (2621)</t>
  </si>
  <si>
    <t>Peat (2703)</t>
  </si>
  <si>
    <t>Pebbles (2517)</t>
  </si>
  <si>
    <t>Petroleum coke (2713)</t>
  </si>
  <si>
    <t>Petroleum jelly (2712)</t>
  </si>
  <si>
    <t>Petroleum oils excluding crude (2710)</t>
  </si>
  <si>
    <t>Pitch and pitch coke (2708)</t>
  </si>
  <si>
    <t>Portland cement (2523)</t>
  </si>
  <si>
    <t>Precious metals (2616)</t>
  </si>
  <si>
    <t>Products of the distillation of coal tar (2707)</t>
  </si>
  <si>
    <t>Pumice stone (2513)</t>
  </si>
  <si>
    <t>Quartz (2506)</t>
  </si>
  <si>
    <t>Quicklime (2522)</t>
  </si>
  <si>
    <t>Salt and pure sodium chloride (2501)</t>
  </si>
  <si>
    <t>Siliceous fossil meals (2512)</t>
  </si>
  <si>
    <t>Silver (7106)</t>
  </si>
  <si>
    <t>Slag (2619)</t>
  </si>
  <si>
    <t>Slate (2514)</t>
  </si>
  <si>
    <t>Sulphur of all kinds (2503)</t>
  </si>
  <si>
    <t>Tar distilled from coal (2706)</t>
  </si>
  <si>
    <t>Tin (2609)</t>
  </si>
  <si>
    <t>Titanium (2614)</t>
  </si>
  <si>
    <t>Tungsten (2611)</t>
  </si>
  <si>
    <t>Uranium or thorium (2612)</t>
  </si>
  <si>
    <t>Zinc (2608)</t>
  </si>
  <si>
    <t>Number of reporting companies (incl SOEs if payer)</t>
  </si>
  <si>
    <t>Other, non-upstream sectors</t>
  </si>
  <si>
    <t>Does the government disclose data on in-kind revenues and sales of state share of production?</t>
  </si>
  <si>
    <t>Table 9 - Government entity types</t>
  </si>
  <si>
    <t>Central goverment</t>
  </si>
  <si>
    <t>State government</t>
  </si>
  <si>
    <t>Local government</t>
  </si>
  <si>
    <t>Agency type</t>
  </si>
  <si>
    <t>&lt; Agency type &gt;</t>
  </si>
  <si>
    <t>If yes, what was the volume received?</t>
  </si>
  <si>
    <t>If yes, what was sold?</t>
  </si>
  <si>
    <t>If yes, what was the total revenue transferred to the state from the proceeds of oil, gas and minerals sold?</t>
  </si>
  <si>
    <t>Audited financial statement (or balance sheet, cash flows, profit/loss statement if unavailable)</t>
  </si>
  <si>
    <t>Does the government disclose information on environmental payments?</t>
  </si>
  <si>
    <t>If yes, what was the total mandatory environmental payments?</t>
  </si>
  <si>
    <t>If yes, what was the total voluntary environmental payments?</t>
  </si>
  <si>
    <t xml:space="preserve">State-owned enterprises &amp; public corporations </t>
  </si>
  <si>
    <t>EITI International Secretariat</t>
  </si>
  <si>
    <r>
      <rPr>
        <b/>
        <sz val="11"/>
        <rFont val="Franklin Gothic Book"/>
        <family val="2"/>
      </rPr>
      <t xml:space="preserve">For the latest version of Summary data templates, see </t>
    </r>
    <r>
      <rPr>
        <b/>
        <u/>
        <sz val="11"/>
        <color rgb="FF188FBB"/>
        <rFont val="Franklin Gothic Book"/>
        <family val="2"/>
      </rPr>
      <t>https://eiti.org/summary-data-template</t>
    </r>
  </si>
  <si>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</si>
  <si>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</si>
  <si>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</si>
  <si>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</si>
  <si>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</si>
  <si>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</si>
  <si>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</si>
  <si>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</si>
  <si>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</si>
  <si>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</si>
  <si>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</si>
  <si>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</si>
  <si>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</si>
  <si>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</si>
  <si>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</si>
  <si>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</si>
  <si>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</si>
  <si>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</si>
  <si>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Give us your feedback or report a conflict in the data! Write to us at  </t>
    </r>
    <r>
      <rPr>
        <b/>
        <u/>
        <sz val="11"/>
        <color rgb="FF188FBB"/>
        <rFont val="Franklin Gothic Book"/>
        <family val="2"/>
      </rPr>
      <t>data@eiti.org</t>
    </r>
  </si>
  <si>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</si>
  <si>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</si>
  <si>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i/>
        <sz val="10.5"/>
        <rFont val="Calibri"/>
        <family val="2"/>
      </rPr>
      <t xml:space="preserve">The International Secretariat can provide advice and support on request. Please contact </t>
    </r>
    <r>
      <rPr>
        <i/>
        <u/>
        <sz val="10.5"/>
        <color theme="10"/>
        <rFont val="Calibri"/>
        <family val="2"/>
      </rPr>
      <t>data@eiti.org</t>
    </r>
  </si>
  <si>
    <t>Version 2.0 as of 1 July 2019</t>
  </si>
  <si>
    <t>Cells in grey are for your information: You will receive immediate feedback on many of the data entries and some cells will fill in automatically.</t>
  </si>
  <si>
    <t>Cells in orange must be completed before submission</t>
  </si>
  <si>
    <r>
      <rPr>
        <b/>
        <sz val="11"/>
        <color rgb="FF000000"/>
        <rFont val="Franklin Gothic Book"/>
        <family val="2"/>
      </rPr>
      <t xml:space="preserve">Part 1 (About) </t>
    </r>
    <r>
      <rPr>
        <sz val="11"/>
        <color rgb="FF000000"/>
        <rFont val="Franklin Gothic Book"/>
        <family val="2"/>
      </rPr>
      <t>covers country and data characteristics.</t>
    </r>
  </si>
  <si>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</si>
  <si>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</si>
  <si>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</si>
  <si>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r>
      <rPr>
        <i/>
        <sz val="11"/>
        <rFont val="Franklin Gothic Book"/>
        <family val="2"/>
      </rPr>
      <t>Reporting currency (</t>
    </r>
    <r>
      <rPr>
        <i/>
        <sz val="11"/>
        <color theme="10"/>
        <rFont val="Franklin Gothic Book"/>
        <family val="2"/>
      </rPr>
      <t>ISO-4217 currency codes</t>
    </r>
    <r>
      <rPr>
        <i/>
        <sz val="11"/>
        <rFont val="Franklin Gothic Book"/>
        <family val="2"/>
      </rPr>
      <t>)</t>
    </r>
  </si>
  <si>
    <t>Data overview / requirement</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</si>
  <si>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</si>
  <si>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</si>
  <si>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</si>
  <si>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</si>
  <si>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</si>
  <si>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</si>
  <si>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r>
      <t>EITI Requirement 2.1</t>
    </r>
    <r>
      <rPr>
        <b/>
        <sz val="11"/>
        <rFont val="Franklin Gothic Book"/>
        <family val="2"/>
      </rPr>
      <t>: Legal framework and fiscal regime</t>
    </r>
  </si>
  <si>
    <r>
      <t>EITI Requirement 2.2</t>
    </r>
    <r>
      <rPr>
        <b/>
        <sz val="11"/>
        <rFont val="Franklin Gothic Book"/>
        <family val="2"/>
      </rPr>
      <t>: Contract and license allocations</t>
    </r>
  </si>
  <si>
    <r>
      <t xml:space="preserve">EITI Requirement 2.3: </t>
    </r>
    <r>
      <rPr>
        <b/>
        <sz val="11"/>
        <rFont val="Franklin Gothic Book"/>
        <family val="2"/>
      </rPr>
      <t>Register of licenses</t>
    </r>
  </si>
  <si>
    <r>
      <t>EITI Requirement 2.4</t>
    </r>
    <r>
      <rPr>
        <b/>
        <sz val="11"/>
        <rFont val="Franklin Gothic Book"/>
        <family val="2"/>
      </rPr>
      <t>: Contract disclosure</t>
    </r>
  </si>
  <si>
    <r>
      <t>EITI Requirement 2.5</t>
    </r>
    <r>
      <rPr>
        <b/>
        <sz val="11"/>
        <rFont val="Franklin Gothic Book"/>
        <family val="2"/>
      </rPr>
      <t>: Beneficial ownership</t>
    </r>
  </si>
  <si>
    <r>
      <t>EITI Requirement 2.6</t>
    </r>
    <r>
      <rPr>
        <b/>
        <sz val="11"/>
        <rFont val="Franklin Gothic Book"/>
        <family val="2"/>
      </rPr>
      <t>: State participation</t>
    </r>
  </si>
  <si>
    <r>
      <t>EITI Requirement 3.1</t>
    </r>
    <r>
      <rPr>
        <b/>
        <sz val="11"/>
        <rFont val="Franklin Gothic Book"/>
        <family val="2"/>
      </rPr>
      <t>: Exploration</t>
    </r>
  </si>
  <si>
    <r>
      <t>EITI Requirement 3.3</t>
    </r>
    <r>
      <rPr>
        <b/>
        <sz val="11"/>
        <rFont val="Franklin Gothic Book"/>
        <family val="2"/>
      </rPr>
      <t>: Exports</t>
    </r>
  </si>
  <si>
    <r>
      <t>EITI Requirement 4.1</t>
    </r>
    <r>
      <rPr>
        <b/>
        <sz val="11"/>
        <rFont val="Franklin Gothic Book"/>
        <family val="2"/>
      </rPr>
      <t>: Comprehensiveness</t>
    </r>
  </si>
  <si>
    <r>
      <t>EITI Requirement 4.2</t>
    </r>
    <r>
      <rPr>
        <b/>
        <sz val="11"/>
        <rFont val="Franklin Gothic Book"/>
        <family val="2"/>
      </rPr>
      <t>: In-kind revenues</t>
    </r>
  </si>
  <si>
    <r>
      <t>EITI Requirement 4.3</t>
    </r>
    <r>
      <rPr>
        <b/>
        <sz val="11"/>
        <rFont val="Franklin Gothic Book"/>
        <family val="2"/>
      </rPr>
      <t>: Barter agreements</t>
    </r>
  </si>
  <si>
    <r>
      <t>EITI Requirement 4.4</t>
    </r>
    <r>
      <rPr>
        <b/>
        <sz val="11"/>
        <rFont val="Franklin Gothic Book"/>
        <family val="2"/>
      </rPr>
      <t>: Transportation revenues</t>
    </r>
  </si>
  <si>
    <r>
      <t>EITI Requirement 4.5</t>
    </r>
    <r>
      <rPr>
        <b/>
        <sz val="11"/>
        <rFont val="Franklin Gothic Book"/>
        <family val="2"/>
      </rPr>
      <t>: SOE transactions</t>
    </r>
  </si>
  <si>
    <r>
      <t>EITI Requirement 4.6</t>
    </r>
    <r>
      <rPr>
        <b/>
        <sz val="11"/>
        <rFont val="Franklin Gothic Book"/>
        <family val="2"/>
      </rPr>
      <t>: Direct subnational payments</t>
    </r>
  </si>
  <si>
    <r>
      <t>EITI Requirement 4.8</t>
    </r>
    <r>
      <rPr>
        <b/>
        <sz val="11"/>
        <rFont val="Franklin Gothic Book"/>
        <family val="2"/>
      </rPr>
      <t>: Data timeliness</t>
    </r>
  </si>
  <si>
    <r>
      <t>EITI Requirement 4.9</t>
    </r>
    <r>
      <rPr>
        <b/>
        <sz val="11"/>
        <rFont val="Franklin Gothic Book"/>
        <family val="2"/>
      </rPr>
      <t>: Data quality</t>
    </r>
  </si>
  <si>
    <r>
      <t>EITI Requirement 5.1</t>
    </r>
    <r>
      <rPr>
        <b/>
        <sz val="11"/>
        <rFont val="Franklin Gothic Book"/>
        <family val="2"/>
      </rPr>
      <t>: Distribution of extractive industry revenues</t>
    </r>
  </si>
  <si>
    <r>
      <t>EITI Requirement 5.2</t>
    </r>
    <r>
      <rPr>
        <b/>
        <sz val="11"/>
        <rFont val="Franklin Gothic Book"/>
        <family val="2"/>
      </rPr>
      <t>: Subnational transfers</t>
    </r>
  </si>
  <si>
    <r>
      <t>EITI Requirement 5.3</t>
    </r>
    <r>
      <rPr>
        <b/>
        <sz val="11"/>
        <rFont val="Franklin Gothic Book"/>
        <family val="2"/>
      </rPr>
      <t>: Revenue management and expenditures</t>
    </r>
  </si>
  <si>
    <r>
      <t>EITI Requirement 6.1</t>
    </r>
    <r>
      <rPr>
        <b/>
        <sz val="11"/>
        <rFont val="Franklin Gothic Book"/>
        <family val="2"/>
      </rPr>
      <t>: Social expenditures</t>
    </r>
  </si>
  <si>
    <r>
      <t>EITI Requirement 6.2</t>
    </r>
    <r>
      <rPr>
        <b/>
        <sz val="11"/>
        <rFont val="Franklin Gothic Book"/>
        <family val="2"/>
      </rPr>
      <t>: Quasi-fiscal expenditures</t>
    </r>
  </si>
  <si>
    <r>
      <t>EITI Requirement 6.3</t>
    </r>
    <r>
      <rPr>
        <b/>
        <sz val="11"/>
        <rFont val="Franklin Gothic Book"/>
        <family val="2"/>
      </rPr>
      <t>: Economic contribution</t>
    </r>
  </si>
  <si>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</si>
  <si>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</si>
  <si>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</si>
  <si>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</si>
  <si>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</si>
  <si>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</si>
  <si>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</si>
  <si>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</si>
  <si>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</si>
  <si>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</si>
  <si>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</si>
  <si>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</si>
  <si>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</si>
  <si>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</si>
  <si>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</si>
  <si>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</si>
  <si>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</si>
  <si>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r>
      <t>EITI Requirement 5.1.b</t>
    </r>
    <r>
      <rPr>
        <i/>
        <sz val="11"/>
        <rFont val="Franklin Gothic Book"/>
        <family val="2"/>
      </rPr>
      <t>: Revenue classification</t>
    </r>
  </si>
  <si>
    <r>
      <rPr>
        <i/>
        <u/>
        <sz val="11"/>
        <rFont val="Franklin Gothic Book"/>
        <family val="2"/>
      </rPr>
      <t xml:space="preserve">or, </t>
    </r>
    <r>
      <rPr>
        <b/>
        <u/>
        <sz val="11"/>
        <color theme="10"/>
        <rFont val="Franklin Gothic Book"/>
        <family val="2"/>
      </rPr>
      <t>https://www.imf.org/external/np/sta/gfsm/</t>
    </r>
  </si>
  <si>
    <r>
      <t>EITI Requirement 4.1.d</t>
    </r>
    <r>
      <rPr>
        <b/>
        <i/>
        <sz val="11"/>
        <rFont val="Franklin Gothic Book"/>
        <family val="2"/>
      </rPr>
      <t>: Full government disclosure</t>
    </r>
  </si>
  <si>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</si>
  <si>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</si>
  <si>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Employment - extractive sector - male</t>
  </si>
  <si>
    <t>Employment - extractive sector - female</t>
  </si>
  <si>
    <t>people</t>
  </si>
  <si>
    <t>Please include comments here. PAYE and withholding taxes are not paid on behalf of companies and should therefore be excluded</t>
  </si>
  <si>
    <t>References to state-owned enterprises or company Audited Financial Statement (Add rows if several SOEs)</t>
  </si>
  <si>
    <t>References to state-owned enterprises portals or company website(s), for example as stated in the Report (Add rows if several SOEs)</t>
  </si>
  <si>
    <t>Are contracts or full license texts disclosed?</t>
  </si>
  <si>
    <t>(Harmonised System Codes)</t>
  </si>
  <si>
    <r>
      <t>EITI Requirement 3.2</t>
    </r>
    <r>
      <rPr>
        <b/>
        <sz val="11"/>
        <rFont val="Franklin Gothic Book"/>
        <family val="2"/>
      </rPr>
      <t>: Production by commodity</t>
    </r>
  </si>
  <si>
    <r>
      <t>EITI Requirement 4.7</t>
    </r>
    <r>
      <rPr>
        <b/>
        <sz val="11"/>
        <rFont val="Franklin Gothic Book"/>
        <family val="2"/>
      </rPr>
      <t>: Disaggregation</t>
    </r>
  </si>
  <si>
    <t>If yes, what amount of transfers could the government account for?</t>
  </si>
  <si>
    <r>
      <t>EITI Requirement 7.2</t>
    </r>
    <r>
      <rPr>
        <b/>
        <sz val="11"/>
        <rFont val="Franklin Gothic Book"/>
        <family val="2"/>
      </rPr>
      <t>: Data accessibility and open data</t>
    </r>
  </si>
  <si>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</si>
  <si>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</si>
  <si>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</si>
  <si>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t>EITI Requirement 6.4</t>
    </r>
    <r>
      <rPr>
        <b/>
        <sz val="11"/>
        <rFont val="Franklin Gothic Book"/>
        <family val="2"/>
      </rPr>
      <t>: Environmental impact</t>
    </r>
  </si>
  <si>
    <t>Cells in light blue are for voluntary input</t>
  </si>
  <si>
    <t>Cells in orange must be completed</t>
  </si>
  <si>
    <t>Mineral and petroleum rights' regime?</t>
  </si>
  <si>
    <t xml:space="preserve">Filling in this summary data template with EITI Report data will make your EITI Report data accessible in a machine-readable format. (requirement 7.2.d) </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</si>
  <si>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</si>
  <si>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t>&lt; EITI Reporting or systematically disclosed? &gt;</t>
  </si>
  <si>
    <t>Total in USD</t>
  </si>
  <si>
    <t>Company type</t>
  </si>
  <si>
    <t>Niobium, Vanadium, Zirconium (2615)</t>
  </si>
  <si>
    <t>Precious stones (other than diamonds) (7103)</t>
  </si>
  <si>
    <t>Precious stones (other than diamonds) (7103), volume</t>
  </si>
  <si>
    <t>BDO UK LLP</t>
  </si>
  <si>
    <t>The Liberia EITI MSG publishes the information related to its activity through the same website (Minutes of MSG Meetings, MSG ToR, Annual Progress Report, Beneficial Ownership Roadmap, ...).</t>
  </si>
  <si>
    <t>http://www.leiti.org.lr/documents.html</t>
  </si>
  <si>
    <t xml:space="preserve">         Agriculture</t>
  </si>
  <si>
    <t xml:space="preserve">         Forestry</t>
  </si>
  <si>
    <t>Maher Kabsi</t>
  </si>
  <si>
    <t>BDO LLP UK</t>
  </si>
  <si>
    <t>maher.kabsi@bdo-ifi.com</t>
  </si>
  <si>
    <t>Sub-section 4.1, 4.2, 4.3 &amp; 4.4 of EITI report</t>
  </si>
  <si>
    <t>License register for forestry sector</t>
  </si>
  <si>
    <t>License register for agriculture sector</t>
  </si>
  <si>
    <t xml:space="preserve">http://www.leiti.org.lr/contracts-and-concessions.html </t>
  </si>
  <si>
    <t>Contract register for forestry sector</t>
  </si>
  <si>
    <t>Contract register for agriculture sector</t>
  </si>
  <si>
    <t>Sub-section 4.1  &amp; 4.2 of EITI report</t>
  </si>
  <si>
    <t>No revenues received during FY 2018/2019</t>
  </si>
  <si>
    <t>Liberia Revenue Authority (LRA)</t>
  </si>
  <si>
    <t>National Port Authority (NPA)</t>
  </si>
  <si>
    <t>Environmental Protection Authority (EPA)</t>
  </si>
  <si>
    <t>Liberia Civil Aviation Authority (LCAA)</t>
  </si>
  <si>
    <t>EXXON MOBIL EXPLORATION &amp; PRODUCTION LIBERIA LTD.</t>
  </si>
  <si>
    <t>CHEVRON LIBERIA C LIMITED</t>
  </si>
  <si>
    <t>FIRESTONE LIBERIA INCORPORATED</t>
  </si>
  <si>
    <t>GOLDEN VEROLEUM LIBERIA</t>
  </si>
  <si>
    <t>LIBERIAN AGRICULTURAL COMPANY</t>
  </si>
  <si>
    <t>Private</t>
  </si>
  <si>
    <t>SIME DARBY PLANTATION LIB</t>
  </si>
  <si>
    <t>LIBINC OIL PALM, INC</t>
  </si>
  <si>
    <t xml:space="preserve">CAVALLA RUBBER CORPORATION </t>
  </si>
  <si>
    <t>MARYLAND OIL PALM PLANTATION</t>
  </si>
  <si>
    <t>ARCELOR MITTAL</t>
  </si>
  <si>
    <t>BEA MOUNTAIN MINING, INC.</t>
  </si>
  <si>
    <t>CHINA UNION LIB.INVESTMENT COMP.LTD</t>
  </si>
  <si>
    <t>MNG GOLD LIBERIA, INC</t>
  </si>
  <si>
    <t xml:space="preserve">ZWEDRU MINING INC. </t>
  </si>
  <si>
    <t>International Consultant Capital (ICC)</t>
  </si>
  <si>
    <t>Mandra Forestry</t>
  </si>
  <si>
    <t>ALPHA LOGGING &amp; WOOD PROCESSING INC</t>
  </si>
  <si>
    <t>SING AFRICA PLANTATIONS LIBERIA, INC</t>
  </si>
  <si>
    <t>BOOMING GREEN LIBERIA, INC.</t>
  </si>
  <si>
    <t>Forest Venture.</t>
  </si>
  <si>
    <t>500008555</t>
  </si>
  <si>
    <t>500012318</t>
  </si>
  <si>
    <t>500021969</t>
  </si>
  <si>
    <t>500009242</t>
  </si>
  <si>
    <t>500021996</t>
  </si>
  <si>
    <t>500026072</t>
  </si>
  <si>
    <t>500077043</t>
  </si>
  <si>
    <t>500332972</t>
  </si>
  <si>
    <t>500674772</t>
  </si>
  <si>
    <t>500012327</t>
  </si>
  <si>
    <t>Rubber</t>
  </si>
  <si>
    <t>Oil Palm</t>
  </si>
  <si>
    <t>Iron Ore</t>
  </si>
  <si>
    <t>Gold</t>
  </si>
  <si>
    <t>Logs</t>
  </si>
  <si>
    <t>Mount Tokadeh deposit at Yekepa Nimba County</t>
  </si>
  <si>
    <t>New Liberty Project Mount County</t>
  </si>
  <si>
    <t>Bong Mine Bong County</t>
  </si>
  <si>
    <t>Kokoya Mine Bong County</t>
  </si>
  <si>
    <t>MDA between the GoL and ArcelorMitta l (2005)</t>
  </si>
  <si>
    <t>MDA between the GoL and BEA Mountain Mining Corporation (2001)</t>
  </si>
  <si>
    <t>MDA between the GoL and MNG Gold Liberia</t>
  </si>
  <si>
    <t>MDA between the GoL and China-Union Investment  (Liberia) (2009)</t>
  </si>
  <si>
    <t>ArcelorMittal</t>
  </si>
  <si>
    <t>BEA Mountain Mining Corporation.</t>
  </si>
  <si>
    <t>China-Union Investment (Liberia)</t>
  </si>
  <si>
    <t>MNG Gold Liberia</t>
  </si>
  <si>
    <t>Admin. Penalties</t>
  </si>
  <si>
    <t>Admin.Interest</t>
  </si>
  <si>
    <t>Business registration fees</t>
  </si>
  <si>
    <t>WH (non-Res.) on payments for services rendered</t>
  </si>
  <si>
    <t>WH (Res.) on salaries and wages</t>
  </si>
  <si>
    <t>WH (Res.) Other</t>
  </si>
  <si>
    <t>Company Income Tax</t>
  </si>
  <si>
    <t>LBR - Dissolution fee</t>
  </si>
  <si>
    <t>WH (Res.) on payments for serv. rendered</t>
  </si>
  <si>
    <t>Social contributions (mineral mining)</t>
  </si>
  <si>
    <t>Surface rental</t>
  </si>
  <si>
    <t>Fees &amp; charges paid to NPA</t>
  </si>
  <si>
    <t>Minerals License fees</t>
  </si>
  <si>
    <t>Import duties</t>
  </si>
  <si>
    <t>Customs user fees</t>
  </si>
  <si>
    <t>Fees and charges (Ministry of Labor)</t>
  </si>
  <si>
    <t>ECOWAS trade levy</t>
  </si>
  <si>
    <t>BIN - Resident permit</t>
  </si>
  <si>
    <t xml:space="preserve">GST on imported goods </t>
  </si>
  <si>
    <t xml:space="preserve">Admin. Penalties </t>
  </si>
  <si>
    <t>ANNUAL VEHICLE REGISTRATION</t>
  </si>
  <si>
    <t>Fees paid to EPA</t>
  </si>
  <si>
    <t>Customs penalties and fines</t>
  </si>
  <si>
    <t>BIN - Other fees</t>
  </si>
  <si>
    <t>Scientific research funds (mineral mining)</t>
  </si>
  <si>
    <t>Service Tax</t>
  </si>
  <si>
    <t>Other fees/licenses</t>
  </si>
  <si>
    <t>Other vehicule fees</t>
  </si>
  <si>
    <t>Fees and charges (Ministry of Lands. Mines and Energy)</t>
  </si>
  <si>
    <t>Other social development contributions (mineral mining)</t>
  </si>
  <si>
    <t>Domestic goods tax</t>
  </si>
  <si>
    <t>Transshipment fees</t>
  </si>
  <si>
    <t>Excise tax</t>
  </si>
  <si>
    <t>Presumptive (small tax) (4%)(200c)</t>
  </si>
  <si>
    <t>LBR - Domestic Incorporation filing fee</t>
  </si>
  <si>
    <t>Business or commercial use</t>
  </si>
  <si>
    <t>Other exports</t>
  </si>
  <si>
    <t>LBR - Authorization to do business filing fee</t>
  </si>
  <si>
    <t>RURAL Presumptive tax (200c) for small taxpayers (4%)</t>
  </si>
  <si>
    <t>Other legal fines and penalties (from other government units)</t>
  </si>
  <si>
    <t>Other revenue streams</t>
  </si>
  <si>
    <t>Aviation development Fees</t>
  </si>
  <si>
    <t>Farm use in urban areas</t>
  </si>
  <si>
    <t>Farmland (outside city. town. municipal or commonwealth district)</t>
  </si>
  <si>
    <t>Fees and charges (Ministry of Agriculture)</t>
  </si>
  <si>
    <t>Local inspection Fees</t>
  </si>
  <si>
    <t>MFA - Amendment of Articles of Incorporation</t>
  </si>
  <si>
    <t>MOH - Other fees and charges (Ministry of Health and Social Welfare)</t>
  </si>
  <si>
    <t>MOI - Communication - Radio Station</t>
  </si>
  <si>
    <t>MOJ - Agency Fees</t>
  </si>
  <si>
    <t>MOJ - Other fees and charges (Ministry of Justice)</t>
  </si>
  <si>
    <t>MOJ - Private contract security accreditation</t>
  </si>
  <si>
    <t>MOTORBIKE LICENSE PLATES</t>
  </si>
  <si>
    <t>NFS -Fire safety inspection fee</t>
  </si>
  <si>
    <t>OMA - Other fees and charges (other ministries and agencies)</t>
  </si>
  <si>
    <t>Residential use</t>
  </si>
  <si>
    <t>RURAL PIT for residents (200a)</t>
  </si>
  <si>
    <t>Service tax</t>
  </si>
  <si>
    <t>Support to higher education institutes (agriculture)</t>
  </si>
  <si>
    <t>Temporary air service Permit</t>
  </si>
  <si>
    <t>WH (non-Res.) on Interest. Dividends. Royalties. License Fees. and similar payments</t>
  </si>
  <si>
    <t>Agriculture</t>
  </si>
  <si>
    <t>Chain of custody management fee (GoL SGS contract. 1.4% FoB value) (Forestry - FMCs)</t>
  </si>
  <si>
    <t>Class C license (mineral mining)</t>
  </si>
  <si>
    <t>Cocoa and coffee</t>
  </si>
  <si>
    <t>Fees and charges (Forestry Development Authority)</t>
  </si>
  <si>
    <t>Log and wood product export fee</t>
  </si>
  <si>
    <t>Other land use 1 acre or above (within city. town. municipal or commonwealth district)</t>
  </si>
  <si>
    <t xml:space="preserve">Stumpage fees </t>
  </si>
  <si>
    <t>Timber Export license fee (FDA regulation 107-7 section 42c) (Forestry - FMCs)</t>
  </si>
  <si>
    <t>Forestry</t>
  </si>
  <si>
    <t>ALPHA LOGGING  &amp; WOOD PROCESSING INC</t>
  </si>
  <si>
    <t>SING AFRICA PLANTATIONS LIBERIA,INC</t>
  </si>
  <si>
    <t>ZWEDRU MINING INC.</t>
  </si>
  <si>
    <t>Other companies</t>
  </si>
  <si>
    <t>CAVALLA RUBBER CORPORATION</t>
  </si>
  <si>
    <t>All sectors</t>
  </si>
  <si>
    <t>Mandatory social payments</t>
  </si>
  <si>
    <t>Voluntary social payments</t>
  </si>
  <si>
    <t>Environmental payments</t>
  </si>
  <si>
    <t>Various beneficiaries</t>
  </si>
  <si>
    <t>National Oil Company of Liberia (NOCAL)</t>
  </si>
  <si>
    <t>https://www.nocal.com.lr/</t>
  </si>
  <si>
    <t>See recommendation number 2, page 147 of the EITI Report. Information provided by the MME was not a comprehensive overview of the ongoing exploration activities in the mining sector.</t>
  </si>
  <si>
    <t>carats</t>
  </si>
  <si>
    <t>m3</t>
  </si>
  <si>
    <t>Table 7, section 1.3.4, 12th EITI Report</t>
  </si>
  <si>
    <t>Table 8, section 1.3.4, 12th EITI Report</t>
  </si>
  <si>
    <t>Palm oil</t>
  </si>
  <si>
    <t>Fresh fruit bunches</t>
  </si>
  <si>
    <t>Other, volume</t>
  </si>
  <si>
    <t>Sections 4.1.11, 4.2.11, 4.3.13, 4.4.10 of the 12th LEITI Report</t>
  </si>
  <si>
    <t>Section 4.2.10 of the 12th LEITI Report</t>
  </si>
  <si>
    <t>Sections 4.1.12, 4.2.12, 4.3.14, 4.4.11 of the 12th LEITI Report</t>
  </si>
  <si>
    <t>Page 59-60, 12th LEITI Report</t>
  </si>
  <si>
    <t>Sections 4.1.10, 4.2.14, 4.3.15, 4.4.12 of the 12th LEITI Report</t>
  </si>
  <si>
    <t>Sections 4.2.15, 4.4.13 of the 12th LEITI Report</t>
  </si>
  <si>
    <t>Sections 4.1.13, 4.2.17, 4.3.12, 4.4.9 of the 12th LEITI Report</t>
  </si>
  <si>
    <t>Section 4.1.14 of the 12th LEITI Report</t>
  </si>
  <si>
    <t>Section 5.3 of the 12th LEITI Report</t>
  </si>
  <si>
    <t>Tax ID</t>
  </si>
  <si>
    <t>Liberia Revenue Systems</t>
  </si>
  <si>
    <t>http://liberia.revenuesystems.org/</t>
  </si>
  <si>
    <t>Company name</t>
  </si>
  <si>
    <t>http://www.leiti.org.lr/uploads/2/1/5/6/21569928/liberia_12th_eiti_report_signed.pdf</t>
  </si>
  <si>
    <t>https://www.cbl.org.lr/doc/2019annualreport.pdf</t>
  </si>
  <si>
    <t>https://mme.gov.lr/liberia-online-repository/</t>
  </si>
  <si>
    <t>http://portals.landfolio.com/Liberia/</t>
  </si>
  <si>
    <t>http://www.leiti.org.lr/uploads/2/1/5/6/21569928/act.pdf</t>
  </si>
  <si>
    <t>https://gac.gov.lr/wp-content/uploads/2021/04/NOCAL-Management-Letter-2018.pdf</t>
  </si>
  <si>
    <t>We cannot confirm if these consitute all the various commodities being produced and exported in Liberia in FY2019. We have reported all production and Exports reported by GA and Extractive companies selected in the scope.</t>
  </si>
  <si>
    <t>We confirm that is lack of production value date (not volumes) reporting form GA and extractive companies</t>
  </si>
  <si>
    <t>oz</t>
  </si>
  <si>
    <t xml:space="preserve">SILVER production volume added </t>
  </si>
  <si>
    <t>SILVER production value not available</t>
  </si>
  <si>
    <t>SILVER Exports volume added</t>
  </si>
  <si>
    <t>SILVER Exports value added</t>
  </si>
  <si>
    <t>Sub-Section 1.3.2, Annex 6, Annex 7, Annex 8, Annex 9, Annex 10, Annex 11 of EITI report</t>
  </si>
  <si>
    <r>
      <rPr>
        <sz val="11"/>
        <rFont val="Franklin Gothic Book"/>
        <family val="2"/>
      </rPr>
      <t xml:space="preserve">Revenue data does not appear to be disaggregated by revenue stream for other sectors than mining in the annexes. </t>
    </r>
    <r>
      <rPr>
        <sz val="11"/>
        <color rgb="FFFF0000"/>
        <rFont val="Franklin Gothic Book"/>
        <family val="2"/>
      </rPr>
      <t>(Please refer to Annex 6 for Oil &amp; Gas, Table 27 for Agriculture sector and Table 23 for forestry sector)</t>
    </r>
  </si>
  <si>
    <t>Annex 6 for Oil &amp; Gas, Table 27 for Agriculture sector and Table 23 for forestry sector) of the 12th LEITI Report</t>
  </si>
  <si>
    <t>https://gac.gov.lr/</t>
  </si>
  <si>
    <t>Section 1.3.2 of 12th EITI report</t>
  </si>
  <si>
    <t>Section 1.3.7 and 2.3 of 12th EITI report</t>
  </si>
  <si>
    <t>Sub-section 2.3.1 of 12th EITI report</t>
  </si>
  <si>
    <t>Sub-section 4.6 of 12th EITI report</t>
  </si>
  <si>
    <t>State-owned enterprises &amp; public corporations</t>
  </si>
  <si>
    <t xml:space="preserve">PSC BLOCK 14 </t>
  </si>
  <si>
    <t>PSC BLOCK 13</t>
  </si>
  <si>
    <t>PSC between GoL and EXXON MOBIL EXPLORATION &amp; PRODUCTION LIBERIA LTD.</t>
  </si>
  <si>
    <t>PSC between GoL and CHEVRON LIBERIA C LIMITED</t>
  </si>
  <si>
    <t>Contract between GoL and FIRESTONE LIBERIA INCORPORATED</t>
  </si>
  <si>
    <t>Contract between GoL and GOLDEN VEROLEUM LIBERIA</t>
  </si>
  <si>
    <t>Contract between GoL and LIBERIAN AGRICULTURAL COMPANY</t>
  </si>
  <si>
    <t>Contract between GoL and SIME DARBY PLANTATION LIB</t>
  </si>
  <si>
    <t>Contract between GoL and LIBINC OIL PALM, INC</t>
  </si>
  <si>
    <t xml:space="preserve">Contract between GoL and CAVALLA RUBBER CORPORATION </t>
  </si>
  <si>
    <t>Contract between GoL and MARYLAND OIL PALM PLANTATION</t>
  </si>
  <si>
    <t>Contract between GoL and International Consultant Capital (ICC)</t>
  </si>
  <si>
    <t>Contract between GoL and Mandra Forestry</t>
  </si>
  <si>
    <t>Contract between GoL and ALPHA LOGGING &amp; WOOD PROCESSING INC</t>
  </si>
  <si>
    <t>Contract between GoL and SING AFRICA PLANTATIONS LIBERIA, INC</t>
  </si>
  <si>
    <t>Contract between GoL and BOOMING GREEN LIBERIA, INC.</t>
  </si>
  <si>
    <t>Contract between GoL and Forest Venture.</t>
  </si>
  <si>
    <t>88,787,589</t>
  </si>
  <si>
    <t>DRC lbs.</t>
  </si>
  <si>
    <t>71,548,152</t>
  </si>
  <si>
    <t>TONS</t>
  </si>
  <si>
    <t>FMC K</t>
  </si>
  <si>
    <t>SEWACAJUA CFMA</t>
  </si>
  <si>
    <t>FMC A</t>
  </si>
  <si>
    <t>BLUYEAMA CFMA</t>
  </si>
  <si>
    <t>CFMA</t>
  </si>
  <si>
    <t>M3</t>
  </si>
  <si>
    <t>https://www.bourse.lu/home</t>
  </si>
  <si>
    <t>GOLDEN VEROLEUM LIBERIA Concession</t>
  </si>
  <si>
    <t>LIBERIAN AGRICULTURAL COMPANY Concession</t>
  </si>
  <si>
    <t>FIRESTONE LIBERIA INCORPORATED Concession</t>
  </si>
  <si>
    <t>SIME DARBY PLANTATION LIB Concession</t>
  </si>
  <si>
    <t>LIBINC OIL PALM, INC Concession</t>
  </si>
  <si>
    <t>CAVALLA RUBBER CORPORATION Concession</t>
  </si>
  <si>
    <t>MARYLAND OIL PALM PLANTATION Concession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</si>
</sst>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 #,##0.00_-;_-* &quot;-&quot;??_-;_-@_-"/>
    <numFmt numFmtId="165" formatCode="_ * #,##0.00_ ;_ * \-#,##0.00_ ;_ * &quot;-&quot;??_ ;_ @_ "/>
    <numFmt numFmtId="166" formatCode="_ * #,##0.0000_ ;_ * \-#,##0.0000_ ;_ * &quot;-&quot;??_ ;_ @_ "/>
    <numFmt numFmtId="167" formatCode="yyyy\-mm\-dd"/>
    <numFmt numFmtId="168" formatCode="0.0\ %"/>
    <numFmt numFmtId="169" formatCode="_ * #,##0_ ;_ * \-#,##0_ ;_ * &quot;-&quot;??_ ;_ @_ "/>
    <numFmt numFmtId="170" formatCode="#,##0.000"/>
    <numFmt numFmtId="171" formatCode="_ * #,##0.000_ ;_ * \-#,##0.000_ ;_ * &quot;-&quot;??_ ;_ @_ "/>
  </numFmts>
  <fonts count="79" x14ac:knownFonts="1">
    <font>
      <sz val="10.5"/>
      <color theme="1"/>
      <name val="Calibri"/>
      <family val="2"/>
    </font>
    <font>
      <sz val="11"/>
      <color theme="1"/>
      <name val="Franklin Gothic Book"/>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
      <sz val="11"/>
      <color rgb="FFFF0000"/>
      <name val="Franklin Gothic Book"/>
      <family val="2"/>
    </font>
    <font>
      <u/>
      <sz val="10.5"/>
      <color rgb="FF00B050"/>
      <name val="Calibri"/>
      <family val="2"/>
    </font>
    <font>
      <sz val="12"/>
      <color rgb="FF00B050"/>
      <name val="Franklin Gothic Book"/>
      <family val="2"/>
    </font>
    <font>
      <i/>
      <sz val="11"/>
      <color rgb="FF00B050"/>
      <name val="Franklin Gothic Book"/>
      <family val="2"/>
    </font>
    <font>
      <sz val="11"/>
      <color rgb="FF00B050"/>
      <name val="Franklin Gothic Book"/>
      <family val="2"/>
    </font>
    <font>
      <u/>
      <sz val="10.5"/>
      <name val="Calibri"/>
      <family val="2"/>
    </font>
    <font>
      <sz val="10.5"/>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s>
  <borders count="46">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s>
  <cellStyleXfs count="7">
    <xf numFmtId="0" fontId="0" fillId="0" borderId="0"/>
    <xf numFmtId="165" fontId="4" fillId="0" borderId="0" applyFont="0" applyFill="0" applyBorder="0" applyAlignment="0" applyProtection="0"/>
    <xf numFmtId="0" fontId="7" fillId="0" borderId="0" applyNumberFormat="0" applyFill="0" applyBorder="0" applyAlignment="0" applyProtection="0"/>
    <xf numFmtId="0" fontId="8" fillId="0" borderId="0"/>
    <xf numFmtId="0" fontId="9" fillId="0" borderId="0" applyNumberFormat="0" applyFill="0" applyBorder="0" applyAlignment="0" applyProtection="0"/>
    <xf numFmtId="0" fontId="11" fillId="0" borderId="0" applyNumberFormat="0" applyFill="0" applyBorder="0" applyAlignment="0" applyProtection="0"/>
    <xf numFmtId="9" fontId="4" fillId="0" borderId="0" applyFont="0" applyFill="0" applyBorder="0" applyAlignment="0" applyProtection="0"/>
  </cellStyleXfs>
  <cellXfs count="379">
    <xf numFmtId="0" fontId="0" fillId="0" borderId="0" xfId="0"/>
    <xf numFmtId="0" fontId="6" fillId="0" borderId="0" xfId="0" applyFont="1" applyAlignment="1"/>
    <xf numFmtId="0" fontId="0" fillId="0" borderId="0" xfId="0" applyAlignment="1"/>
    <xf numFmtId="0" fontId="0" fillId="0" borderId="7" xfId="0" applyFont="1" applyFill="1" applyBorder="1" applyAlignment="1"/>
    <xf numFmtId="0" fontId="0" fillId="0" borderId="8" xfId="0" applyFont="1" applyFill="1" applyBorder="1" applyAlignment="1"/>
    <xf numFmtId="0" fontId="0" fillId="0" borderId="7" xfId="0" applyFill="1" applyBorder="1" applyAlignment="1"/>
    <xf numFmtId="0" fontId="0" fillId="0" borderId="8" xfId="0" applyFill="1" applyBorder="1" applyAlignment="1"/>
    <xf numFmtId="49" fontId="10" fillId="0" borderId="0" xfId="0" applyNumberFormat="1" applyFont="1" applyAlignment="1">
      <alignment horizontal="left"/>
    </xf>
    <xf numFmtId="49" fontId="0" fillId="0" borderId="0" xfId="0" applyNumberFormat="1"/>
    <xf numFmtId="0" fontId="0" fillId="0" borderId="0" xfId="0" applyNumberFormat="1" applyAlignment="1"/>
    <xf numFmtId="0" fontId="12" fillId="0" borderId="0" xfId="0" quotePrefix="1" applyFont="1" applyAlignment="1"/>
    <xf numFmtId="0" fontId="0" fillId="0" borderId="0" xfId="0" applyFont="1" applyAlignment="1"/>
    <xf numFmtId="0" fontId="13" fillId="0" borderId="0" xfId="3" applyFont="1" applyFill="1" applyAlignment="1">
      <alignment horizontal="left" vertical="center"/>
    </xf>
    <xf numFmtId="0" fontId="13" fillId="0" borderId="0" xfId="3" applyFont="1" applyFill="1" applyBorder="1" applyAlignment="1">
      <alignment horizontal="left" vertical="center"/>
    </xf>
    <xf numFmtId="0" fontId="15" fillId="0" borderId="0" xfId="3" applyFont="1" applyFill="1" applyBorder="1" applyAlignment="1">
      <alignment vertical="center"/>
    </xf>
    <xf numFmtId="0" fontId="18" fillId="0" borderId="0" xfId="3" applyFont="1" applyFill="1" applyBorder="1" applyAlignment="1">
      <alignment horizontal="left" vertical="center"/>
    </xf>
    <xf numFmtId="0" fontId="14" fillId="0" borderId="0" xfId="3" applyFont="1" applyFill="1" applyBorder="1" applyAlignment="1">
      <alignment vertical="center"/>
    </xf>
    <xf numFmtId="0" fontId="17" fillId="0" borderId="0" xfId="3" applyFont="1" applyFill="1" applyBorder="1" applyAlignment="1">
      <alignment vertical="center"/>
    </xf>
    <xf numFmtId="0" fontId="18" fillId="0" borderId="0" xfId="3" applyFont="1" applyFill="1" applyAlignment="1">
      <alignment horizontal="left" vertical="center"/>
    </xf>
    <xf numFmtId="0" fontId="22" fillId="0" borderId="0" xfId="0" applyFont="1"/>
    <xf numFmtId="0" fontId="19" fillId="0" borderId="0" xfId="3" applyFont="1" applyFill="1" applyAlignment="1">
      <alignment horizontal="left" vertical="center"/>
    </xf>
    <xf numFmtId="0" fontId="19" fillId="0" borderId="0" xfId="3" applyFont="1" applyFill="1" applyBorder="1" applyAlignment="1">
      <alignment horizontal="left" vertical="center"/>
    </xf>
    <xf numFmtId="0" fontId="17" fillId="0" borderId="4" xfId="3" applyFont="1" applyFill="1" applyBorder="1" applyAlignment="1">
      <alignment vertical="center"/>
    </xf>
    <xf numFmtId="0" fontId="24" fillId="0" borderId="0" xfId="0" applyFont="1"/>
    <xf numFmtId="0" fontId="16" fillId="0" borderId="0" xfId="3" applyFont="1" applyFill="1" applyBorder="1" applyAlignment="1">
      <alignment vertical="center"/>
    </xf>
    <xf numFmtId="0" fontId="22" fillId="0" borderId="0" xfId="0" applyFont="1" applyAlignment="1"/>
    <xf numFmtId="0" fontId="33" fillId="0" borderId="0" xfId="3" applyFont="1" applyFill="1" applyAlignment="1">
      <alignment horizontal="left" vertical="center"/>
    </xf>
    <xf numFmtId="0" fontId="3" fillId="0" borderId="0" xfId="0" applyFont="1"/>
    <xf numFmtId="0" fontId="33" fillId="0" borderId="0" xfId="3" applyFont="1" applyFill="1" applyBorder="1" applyAlignment="1">
      <alignment horizontal="left" vertical="center"/>
    </xf>
    <xf numFmtId="0" fontId="33" fillId="0" borderId="0" xfId="3" applyFont="1" applyFill="1" applyBorder="1" applyAlignment="1">
      <alignment horizontal="right" vertical="center"/>
    </xf>
    <xf numFmtId="0" fontId="33" fillId="5" borderId="0" xfId="3" applyFont="1" applyFill="1" applyAlignment="1">
      <alignment horizontal="left" vertical="center"/>
    </xf>
    <xf numFmtId="0" fontId="33" fillId="5" borderId="0" xfId="3" applyFont="1" applyFill="1" applyBorder="1" applyAlignment="1">
      <alignment horizontal="left" vertical="center"/>
    </xf>
    <xf numFmtId="0" fontId="24" fillId="5" borderId="0" xfId="3" applyFont="1" applyFill="1" applyBorder="1" applyAlignment="1">
      <alignment vertical="center"/>
    </xf>
    <xf numFmtId="0" fontId="39" fillId="5" borderId="0" xfId="2" applyFont="1" applyFill="1" applyBorder="1" applyAlignment="1"/>
    <xf numFmtId="0" fontId="30" fillId="4" borderId="35" xfId="3" applyFont="1" applyFill="1" applyBorder="1" applyAlignment="1">
      <alignment horizontal="left" vertical="center"/>
    </xf>
    <xf numFmtId="0" fontId="30" fillId="0" borderId="35" xfId="3" applyFont="1" applyFill="1" applyBorder="1" applyAlignment="1">
      <alignment horizontal="left" vertical="center"/>
    </xf>
    <xf numFmtId="0" fontId="40" fillId="5" borderId="0" xfId="3" applyFont="1" applyFill="1" applyBorder="1" applyAlignment="1">
      <alignment horizontal="left" vertical="center"/>
    </xf>
    <xf numFmtId="0" fontId="24" fillId="0" borderId="0" xfId="3" applyFont="1" applyFill="1" applyBorder="1" applyAlignment="1">
      <alignment vertical="center"/>
    </xf>
    <xf numFmtId="0" fontId="39" fillId="0" borderId="0" xfId="4" applyFont="1" applyFill="1" applyBorder="1" applyAlignment="1"/>
    <xf numFmtId="0" fontId="43" fillId="0" borderId="0" xfId="3" applyFont="1" applyFill="1" applyBorder="1" applyAlignment="1">
      <alignment vertical="center" wrapText="1"/>
    </xf>
    <xf numFmtId="0" fontId="35" fillId="0" borderId="40" xfId="3" applyFont="1" applyFill="1" applyBorder="1" applyAlignment="1">
      <alignment horizontal="left" vertical="center"/>
    </xf>
    <xf numFmtId="0" fontId="43" fillId="0" borderId="40" xfId="3" applyFont="1" applyFill="1" applyBorder="1" applyAlignment="1">
      <alignment horizontal="left" vertical="center"/>
    </xf>
    <xf numFmtId="0" fontId="34" fillId="0" borderId="40" xfId="3" applyFont="1" applyFill="1" applyBorder="1" applyAlignment="1">
      <alignment vertical="center"/>
    </xf>
    <xf numFmtId="0" fontId="43" fillId="0" borderId="0" xfId="3" applyFont="1" applyFill="1" applyBorder="1" applyAlignment="1">
      <alignment horizontal="left" vertical="center"/>
    </xf>
    <xf numFmtId="0" fontId="35" fillId="0" borderId="0" xfId="3" applyFont="1" applyFill="1" applyBorder="1" applyAlignment="1">
      <alignment horizontal="left" vertical="center"/>
    </xf>
    <xf numFmtId="0" fontId="34" fillId="0" borderId="0" xfId="3" applyFont="1" applyFill="1" applyBorder="1" applyAlignment="1">
      <alignment vertical="center"/>
    </xf>
    <xf numFmtId="0" fontId="47" fillId="0" borderId="0" xfId="3" applyFont="1" applyFill="1" applyBorder="1" applyAlignment="1">
      <alignment vertical="center"/>
    </xf>
    <xf numFmtId="0" fontId="35" fillId="0" borderId="0" xfId="3" applyFont="1" applyFill="1" applyBorder="1" applyAlignment="1">
      <alignment vertical="center"/>
    </xf>
    <xf numFmtId="0" fontId="34" fillId="0" borderId="0" xfId="3" applyFont="1" applyFill="1" applyBorder="1" applyAlignment="1">
      <alignment horizontal="left" vertical="center"/>
    </xf>
    <xf numFmtId="0" fontId="43" fillId="0" borderId="0" xfId="3" applyFont="1" applyFill="1" applyAlignment="1">
      <alignment horizontal="left" vertical="center"/>
    </xf>
    <xf numFmtId="0" fontId="33" fillId="0" borderId="0" xfId="0" applyFont="1"/>
    <xf numFmtId="0" fontId="34" fillId="6" borderId="0" xfId="3" applyFont="1" applyFill="1" applyBorder="1" applyAlignment="1">
      <alignment horizontal="left" vertical="center"/>
    </xf>
    <xf numFmtId="0" fontId="24" fillId="6" borderId="0" xfId="3" applyFont="1" applyFill="1" applyBorder="1" applyAlignment="1">
      <alignment horizontal="left" vertical="center"/>
    </xf>
    <xf numFmtId="0" fontId="33" fillId="6" borderId="0" xfId="3" applyFont="1" applyFill="1" applyBorder="1" applyAlignment="1">
      <alignment horizontal="left" vertical="center"/>
    </xf>
    <xf numFmtId="0" fontId="33" fillId="6" borderId="0" xfId="3" applyFont="1" applyFill="1" applyBorder="1" applyAlignment="1">
      <alignment vertical="center"/>
    </xf>
    <xf numFmtId="0" fontId="36" fillId="6" borderId="0" xfId="3" applyFont="1" applyFill="1" applyBorder="1" applyAlignment="1">
      <alignment vertical="center"/>
    </xf>
    <xf numFmtId="0" fontId="34" fillId="6" borderId="0" xfId="3" applyFont="1" applyFill="1" applyBorder="1" applyAlignment="1">
      <alignment vertical="center"/>
    </xf>
    <xf numFmtId="0" fontId="37" fillId="6" borderId="0" xfId="3" applyFont="1" applyFill="1" applyBorder="1" applyAlignment="1">
      <alignment horizontal="left" vertical="center"/>
    </xf>
    <xf numFmtId="0" fontId="34" fillId="6" borderId="0" xfId="3" applyFont="1" applyFill="1" applyBorder="1" applyAlignment="1">
      <alignment horizontal="left" vertical="center" wrapText="1" indent="2"/>
    </xf>
    <xf numFmtId="0" fontId="29" fillId="6" borderId="0" xfId="3" applyFont="1" applyFill="1" applyBorder="1" applyAlignment="1">
      <alignment vertical="center"/>
    </xf>
    <xf numFmtId="0" fontId="34" fillId="6" borderId="0" xfId="3" applyFont="1" applyFill="1" applyBorder="1" applyAlignment="1">
      <alignment vertical="center" wrapText="1"/>
    </xf>
    <xf numFmtId="0" fontId="37" fillId="6" borderId="0" xfId="3" applyFont="1" applyFill="1" applyBorder="1" applyAlignment="1">
      <alignment vertical="center"/>
    </xf>
    <xf numFmtId="0" fontId="24" fillId="6" borderId="0" xfId="3" applyFont="1" applyFill="1" applyBorder="1" applyAlignment="1">
      <alignment vertical="center"/>
    </xf>
    <xf numFmtId="0" fontId="30" fillId="6" borderId="0" xfId="3" applyFont="1" applyFill="1" applyBorder="1" applyAlignment="1">
      <alignment vertical="center"/>
    </xf>
    <xf numFmtId="0" fontId="35" fillId="6" borderId="0" xfId="3" applyFont="1" applyFill="1" applyBorder="1" applyAlignment="1">
      <alignment vertical="center"/>
    </xf>
    <xf numFmtId="0" fontId="37" fillId="6" borderId="0" xfId="3" applyFont="1" applyFill="1" applyBorder="1" applyAlignment="1">
      <alignment horizontal="left" vertical="center" indent="2"/>
    </xf>
    <xf numFmtId="0" fontId="40" fillId="7" borderId="35" xfId="3" applyFont="1" applyFill="1" applyBorder="1" applyAlignment="1">
      <alignment horizontal="left" vertical="center"/>
    </xf>
    <xf numFmtId="0" fontId="39" fillId="6" borderId="0" xfId="4" applyFont="1" applyFill="1" applyBorder="1" applyAlignment="1"/>
    <xf numFmtId="0" fontId="41" fillId="6" borderId="24" xfId="3" applyFont="1" applyFill="1" applyBorder="1" applyAlignment="1">
      <alignment vertical="center" wrapText="1"/>
    </xf>
    <xf numFmtId="0" fontId="43" fillId="6" borderId="25" xfId="3" applyFont="1" applyFill="1" applyBorder="1" applyAlignment="1">
      <alignment vertical="center" wrapText="1"/>
    </xf>
    <xf numFmtId="0" fontId="44" fillId="6" borderId="26" xfId="3" applyFont="1" applyFill="1" applyBorder="1" applyAlignment="1">
      <alignment vertical="center" wrapText="1"/>
    </xf>
    <xf numFmtId="0" fontId="41" fillId="6" borderId="27" xfId="3" applyFont="1" applyFill="1" applyBorder="1" applyAlignment="1">
      <alignment vertical="center" wrapText="1"/>
    </xf>
    <xf numFmtId="0" fontId="43" fillId="6" borderId="1" xfId="3" applyFont="1" applyFill="1" applyBorder="1" applyAlignment="1">
      <alignment vertical="center" wrapText="1"/>
    </xf>
    <xf numFmtId="0" fontId="43" fillId="6" borderId="28" xfId="3" applyFont="1" applyFill="1" applyBorder="1" applyAlignment="1">
      <alignment vertical="center" wrapText="1"/>
    </xf>
    <xf numFmtId="0" fontId="43" fillId="6" borderId="31" xfId="3" applyFont="1" applyFill="1" applyBorder="1" applyAlignment="1">
      <alignment vertical="center" wrapText="1"/>
    </xf>
    <xf numFmtId="0" fontId="43" fillId="6" borderId="0" xfId="3" applyFont="1" applyFill="1" applyBorder="1" applyAlignment="1">
      <alignment vertical="center" wrapText="1"/>
    </xf>
    <xf numFmtId="0" fontId="43" fillId="6" borderId="32" xfId="3" applyFont="1" applyFill="1" applyBorder="1" applyAlignment="1">
      <alignment vertical="center" wrapText="1"/>
    </xf>
    <xf numFmtId="0" fontId="44" fillId="6" borderId="31" xfId="3" applyFont="1" applyFill="1" applyBorder="1" applyAlignment="1">
      <alignment vertical="center" wrapText="1"/>
    </xf>
    <xf numFmtId="0" fontId="44" fillId="6" borderId="29" xfId="3" applyFont="1" applyFill="1" applyBorder="1" applyAlignment="1">
      <alignment vertical="center" wrapText="1"/>
    </xf>
    <xf numFmtId="0" fontId="43" fillId="6" borderId="21" xfId="3" applyFont="1" applyFill="1" applyBorder="1" applyAlignment="1">
      <alignment vertical="center" wrapText="1"/>
    </xf>
    <xf numFmtId="0" fontId="43" fillId="6" borderId="30" xfId="3" applyFont="1" applyFill="1" applyBorder="1" applyAlignment="1">
      <alignment vertical="center" wrapText="1"/>
    </xf>
    <xf numFmtId="0" fontId="40" fillId="0" borderId="0" xfId="3" applyFont="1" applyFill="1" applyBorder="1" applyAlignment="1">
      <alignment horizontal="left" vertical="center"/>
    </xf>
    <xf numFmtId="0" fontId="35" fillId="0" borderId="9" xfId="3" applyFont="1" applyFill="1" applyBorder="1" applyAlignment="1" applyProtection="1">
      <alignment vertical="center"/>
      <protection locked="0"/>
    </xf>
    <xf numFmtId="0" fontId="33" fillId="0" borderId="2" xfId="3" applyFont="1" applyFill="1" applyBorder="1" applyAlignment="1">
      <alignment horizontal="left" vertical="center"/>
    </xf>
    <xf numFmtId="0" fontId="34" fillId="0" borderId="2" xfId="3" applyFont="1" applyFill="1" applyBorder="1" applyAlignment="1">
      <alignment horizontal="left" vertical="center"/>
    </xf>
    <xf numFmtId="0" fontId="34" fillId="0" borderId="4" xfId="3" applyFont="1" applyFill="1" applyBorder="1" applyAlignment="1" applyProtection="1">
      <alignment horizontal="left" vertical="center" indent="2"/>
      <protection locked="0"/>
    </xf>
    <xf numFmtId="0" fontId="43" fillId="4" borderId="6" xfId="3" applyFont="1" applyFill="1" applyBorder="1" applyAlignment="1">
      <alignment horizontal="left" vertical="center"/>
    </xf>
    <xf numFmtId="0" fontId="24" fillId="0" borderId="4" xfId="3" applyFont="1" applyFill="1" applyBorder="1" applyAlignment="1" applyProtection="1">
      <alignment horizontal="left" vertical="center" indent="2"/>
      <protection locked="0"/>
    </xf>
    <xf numFmtId="0" fontId="34" fillId="0" borderId="5" xfId="3" applyFont="1" applyFill="1" applyBorder="1" applyAlignment="1">
      <alignment vertical="center"/>
    </xf>
    <xf numFmtId="0" fontId="43" fillId="0" borderId="2" xfId="3" applyFont="1" applyFill="1" applyBorder="1" applyAlignment="1">
      <alignment horizontal="left" vertical="center"/>
    </xf>
    <xf numFmtId="0" fontId="34" fillId="0" borderId="10" xfId="3" applyFont="1" applyFill="1" applyBorder="1" applyAlignment="1">
      <alignment vertical="center"/>
    </xf>
    <xf numFmtId="0" fontId="43" fillId="4" borderId="11" xfId="3" applyFont="1" applyFill="1" applyBorder="1" applyAlignment="1">
      <alignment horizontal="left" vertical="center"/>
    </xf>
    <xf numFmtId="0" fontId="34" fillId="0" borderId="9" xfId="3" applyFont="1" applyFill="1" applyBorder="1" applyAlignment="1" applyProtection="1">
      <alignment horizontal="left" vertical="center" indent="2"/>
      <protection locked="0"/>
    </xf>
    <xf numFmtId="0" fontId="33" fillId="2" borderId="16" xfId="3" applyFont="1" applyFill="1" applyBorder="1" applyAlignment="1">
      <alignment horizontal="left" vertical="center"/>
    </xf>
    <xf numFmtId="0" fontId="34" fillId="0" borderId="4" xfId="3" applyFont="1" applyFill="1" applyBorder="1" applyAlignment="1" applyProtection="1">
      <alignment horizontal="left" vertical="center" wrapText="1" indent="2"/>
      <protection locked="0"/>
    </xf>
    <xf numFmtId="0" fontId="34" fillId="0" borderId="12" xfId="3" applyFont="1" applyFill="1" applyBorder="1" applyAlignment="1" applyProtection="1">
      <alignment horizontal="left" vertical="center" wrapText="1" indent="2"/>
      <protection locked="0"/>
    </xf>
    <xf numFmtId="0" fontId="43" fillId="0" borderId="1" xfId="3" applyFont="1" applyFill="1" applyBorder="1" applyAlignment="1">
      <alignment horizontal="left" vertical="center"/>
    </xf>
    <xf numFmtId="0" fontId="43" fillId="4" borderId="1" xfId="3" applyFont="1" applyFill="1" applyBorder="1" applyAlignment="1">
      <alignment horizontal="left" vertical="center"/>
    </xf>
    <xf numFmtId="0" fontId="43" fillId="4" borderId="0" xfId="3" applyFont="1" applyFill="1" applyBorder="1" applyAlignment="1">
      <alignment horizontal="left" vertical="center"/>
    </xf>
    <xf numFmtId="0" fontId="43" fillId="0" borderId="12" xfId="3" applyFont="1" applyFill="1" applyBorder="1" applyAlignment="1">
      <alignment horizontal="left" vertical="center"/>
    </xf>
    <xf numFmtId="0" fontId="43" fillId="4" borderId="13" xfId="3" applyFont="1" applyFill="1" applyBorder="1" applyAlignment="1">
      <alignment horizontal="left" vertical="center"/>
    </xf>
    <xf numFmtId="0" fontId="43" fillId="0" borderId="11" xfId="3" applyFont="1" applyFill="1" applyBorder="1" applyAlignment="1">
      <alignment horizontal="left" vertical="center"/>
    </xf>
    <xf numFmtId="0" fontId="47" fillId="4" borderId="2" xfId="3" applyFont="1" applyFill="1" applyBorder="1" applyAlignment="1">
      <alignment vertical="center"/>
    </xf>
    <xf numFmtId="0" fontId="33" fillId="0" borderId="23" xfId="3" applyFont="1" applyFill="1" applyBorder="1" applyAlignment="1">
      <alignment horizontal="left" vertical="center"/>
    </xf>
    <xf numFmtId="0" fontId="33" fillId="0" borderId="16" xfId="3" applyFont="1" applyFill="1" applyBorder="1" applyAlignment="1">
      <alignment horizontal="left" vertical="center"/>
    </xf>
    <xf numFmtId="0" fontId="34" fillId="0" borderId="0" xfId="3" applyFont="1" applyFill="1" applyBorder="1" applyAlignment="1">
      <alignment horizontal="left" vertical="center" indent="1"/>
    </xf>
    <xf numFmtId="0" fontId="47" fillId="4" borderId="36" xfId="3" applyFont="1" applyFill="1" applyBorder="1" applyAlignment="1">
      <alignment vertical="center"/>
    </xf>
    <xf numFmtId="0" fontId="34" fillId="0" borderId="2" xfId="3" applyFont="1" applyFill="1" applyBorder="1" applyAlignment="1">
      <alignment horizontal="left" vertical="center" indent="1"/>
    </xf>
    <xf numFmtId="0" fontId="47" fillId="4" borderId="0" xfId="3" applyFont="1" applyFill="1" applyBorder="1" applyAlignment="1">
      <alignment vertical="center"/>
    </xf>
    <xf numFmtId="0" fontId="34" fillId="0" borderId="4" xfId="3" applyFont="1" applyFill="1" applyBorder="1" applyAlignment="1" applyProtection="1">
      <alignment horizontal="left" vertical="center" indent="4"/>
      <protection locked="0"/>
    </xf>
    <xf numFmtId="0" fontId="43" fillId="0" borderId="39" xfId="3" applyFont="1" applyFill="1" applyBorder="1" applyAlignment="1">
      <alignment horizontal="left" vertical="center"/>
    </xf>
    <xf numFmtId="0" fontId="43" fillId="4" borderId="21" xfId="3" applyFont="1" applyFill="1" applyBorder="1" applyAlignment="1">
      <alignment horizontal="left" vertical="center"/>
    </xf>
    <xf numFmtId="0" fontId="48" fillId="0" borderId="1" xfId="2" applyFont="1" applyFill="1" applyBorder="1" applyAlignment="1" applyProtection="1">
      <alignment horizontal="left" vertical="center" indent="2"/>
      <protection locked="0"/>
    </xf>
    <xf numFmtId="0" fontId="34" fillId="0" borderId="0" xfId="3" applyFont="1" applyFill="1" applyBorder="1" applyAlignment="1" applyProtection="1">
      <alignment horizontal="left" vertical="center" indent="4"/>
      <protection locked="0"/>
    </xf>
    <xf numFmtId="10" fontId="34" fillId="0" borderId="5" xfId="3" applyNumberFormat="1" applyFont="1" applyFill="1" applyBorder="1" applyAlignment="1">
      <alignment horizontal="left" vertical="center"/>
    </xf>
    <xf numFmtId="0" fontId="43" fillId="0" borderId="6" xfId="3" applyFont="1" applyFill="1" applyBorder="1" applyAlignment="1">
      <alignment horizontal="left" vertical="center"/>
    </xf>
    <xf numFmtId="0" fontId="35" fillId="0" borderId="23" xfId="3" applyFont="1" applyFill="1" applyBorder="1" applyAlignment="1" applyProtection="1">
      <alignment vertical="center"/>
      <protection locked="0"/>
    </xf>
    <xf numFmtId="0" fontId="41" fillId="0" borderId="16" xfId="3" applyFont="1" applyFill="1" applyBorder="1" applyAlignment="1">
      <alignment horizontal="left" vertical="center"/>
    </xf>
    <xf numFmtId="0" fontId="49" fillId="0" borderId="16" xfId="3" applyFont="1" applyFill="1" applyBorder="1" applyAlignment="1">
      <alignment vertical="center"/>
    </xf>
    <xf numFmtId="0" fontId="34" fillId="0" borderId="9" xfId="3" applyFont="1" applyFill="1" applyBorder="1" applyAlignment="1" applyProtection="1">
      <alignment vertical="center"/>
      <protection locked="0"/>
    </xf>
    <xf numFmtId="0" fontId="34" fillId="7" borderId="5" xfId="3" applyFont="1" applyFill="1" applyBorder="1" applyAlignment="1">
      <alignment vertical="center"/>
    </xf>
    <xf numFmtId="167" fontId="34" fillId="7" borderId="5" xfId="3" applyNumberFormat="1" applyFont="1" applyFill="1" applyBorder="1" applyAlignment="1">
      <alignment vertical="center"/>
    </xf>
    <xf numFmtId="0" fontId="34" fillId="7" borderId="0" xfId="3" applyFont="1" applyFill="1" applyBorder="1" applyAlignment="1">
      <alignment vertical="center"/>
    </xf>
    <xf numFmtId="167" fontId="34" fillId="7" borderId="0" xfId="3" applyNumberFormat="1" applyFont="1" applyFill="1" applyBorder="1" applyAlignment="1">
      <alignment vertical="center"/>
    </xf>
    <xf numFmtId="0" fontId="39" fillId="7" borderId="2" xfId="4" applyFont="1" applyFill="1" applyBorder="1" applyAlignment="1">
      <alignment vertical="center"/>
    </xf>
    <xf numFmtId="0" fontId="34" fillId="7" borderId="1" xfId="3" applyFont="1" applyFill="1" applyBorder="1" applyAlignment="1">
      <alignment vertical="center"/>
    </xf>
    <xf numFmtId="166" fontId="34" fillId="7" borderId="0" xfId="1" applyNumberFormat="1" applyFont="1" applyFill="1" applyBorder="1" applyAlignment="1">
      <alignment vertical="center"/>
    </xf>
    <xf numFmtId="0" fontId="16" fillId="6" borderId="0" xfId="3" applyFont="1" applyFill="1" applyBorder="1" applyAlignment="1">
      <alignment vertical="center"/>
    </xf>
    <xf numFmtId="0" fontId="35" fillId="0" borderId="2" xfId="3" applyFont="1" applyFill="1" applyBorder="1" applyAlignment="1" applyProtection="1">
      <alignment vertical="center"/>
      <protection locked="0"/>
    </xf>
    <xf numFmtId="0" fontId="41" fillId="0" borderId="2" xfId="3" applyFont="1" applyFill="1" applyBorder="1" applyAlignment="1">
      <alignment horizontal="left" vertical="center"/>
    </xf>
    <xf numFmtId="10" fontId="49" fillId="0" borderId="2" xfId="3" applyNumberFormat="1" applyFont="1" applyFill="1" applyBorder="1" applyAlignment="1">
      <alignment vertical="center"/>
    </xf>
    <xf numFmtId="0" fontId="34" fillId="0" borderId="9" xfId="3" applyFont="1" applyFill="1" applyBorder="1" applyAlignment="1" applyProtection="1">
      <alignment horizontal="left" vertical="center" indent="4"/>
      <protection locked="0"/>
    </xf>
    <xf numFmtId="0" fontId="43" fillId="4" borderId="2" xfId="3" applyFont="1" applyFill="1" applyBorder="1" applyAlignment="1">
      <alignment horizontal="left" vertical="center"/>
    </xf>
    <xf numFmtId="0" fontId="53" fillId="0" borderId="0" xfId="2" applyFont="1" applyFill="1"/>
    <xf numFmtId="0" fontId="24" fillId="0" borderId="0" xfId="3" applyFont="1" applyFill="1" applyBorder="1" applyAlignment="1">
      <alignment horizontal="left" vertical="center"/>
    </xf>
    <xf numFmtId="0" fontId="28" fillId="0" borderId="24" xfId="2" applyFont="1" applyFill="1" applyBorder="1" applyAlignment="1">
      <alignment horizontal="left" vertical="center" wrapText="1"/>
    </xf>
    <xf numFmtId="0" fontId="34" fillId="0" borderId="24" xfId="3" applyFont="1" applyFill="1" applyBorder="1" applyAlignment="1">
      <alignment vertical="center" wrapText="1"/>
    </xf>
    <xf numFmtId="0" fontId="34" fillId="0" borderId="25" xfId="3" applyFont="1" applyFill="1" applyBorder="1" applyAlignment="1">
      <alignment horizontal="left" vertical="center" indent="1"/>
    </xf>
    <xf numFmtId="0" fontId="34" fillId="0" borderId="25" xfId="3" applyFont="1" applyFill="1" applyBorder="1" applyAlignment="1">
      <alignment vertical="center" wrapText="1"/>
    </xf>
    <xf numFmtId="0" fontId="34" fillId="0" borderId="25" xfId="3" applyFont="1" applyFill="1" applyBorder="1" applyAlignment="1">
      <alignment horizontal="left" vertical="center" indent="3"/>
    </xf>
    <xf numFmtId="0" fontId="34" fillId="0" borderId="26" xfId="3" applyFont="1" applyFill="1" applyBorder="1" applyAlignment="1">
      <alignment horizontal="left" vertical="center" indent="3"/>
    </xf>
    <xf numFmtId="0" fontId="33" fillId="0" borderId="32" xfId="3" applyFont="1" applyFill="1" applyBorder="1" applyAlignment="1">
      <alignment horizontal="left" vertical="center"/>
    </xf>
    <xf numFmtId="0" fontId="34" fillId="0" borderId="0" xfId="3" applyFont="1" applyFill="1" applyBorder="1" applyAlignment="1">
      <alignment horizontal="left" vertical="center" indent="5"/>
    </xf>
    <xf numFmtId="0" fontId="33" fillId="0" borderId="25" xfId="3" applyFont="1" applyFill="1" applyBorder="1" applyAlignment="1">
      <alignment horizontal="left" vertical="center"/>
    </xf>
    <xf numFmtId="0" fontId="34" fillId="0" borderId="31" xfId="3" applyFont="1" applyFill="1" applyBorder="1" applyAlignment="1">
      <alignment horizontal="left" vertical="center" indent="5"/>
    </xf>
    <xf numFmtId="0" fontId="34" fillId="0" borderId="31" xfId="3" applyFont="1" applyFill="1" applyBorder="1" applyAlignment="1">
      <alignment horizontal="left" vertical="center" indent="1"/>
    </xf>
    <xf numFmtId="0" fontId="34" fillId="0" borderId="38" xfId="3" applyFont="1" applyFill="1" applyBorder="1" applyAlignment="1">
      <alignment horizontal="left" vertical="center"/>
    </xf>
    <xf numFmtId="0" fontId="37" fillId="0" borderId="24" xfId="3" applyFont="1" applyFill="1" applyBorder="1" applyAlignment="1">
      <alignment vertical="center"/>
    </xf>
    <xf numFmtId="0" fontId="34" fillId="0" borderId="26" xfId="3" applyFont="1" applyFill="1" applyBorder="1" applyAlignment="1">
      <alignment horizontal="left" vertical="center" indent="1"/>
    </xf>
    <xf numFmtId="0" fontId="33" fillId="0" borderId="24" xfId="3" applyFont="1" applyFill="1" applyBorder="1" applyAlignment="1">
      <alignment vertical="center"/>
    </xf>
    <xf numFmtId="0" fontId="34" fillId="0" borderId="25" xfId="3" applyFont="1" applyFill="1" applyBorder="1" applyAlignment="1">
      <alignment horizontal="left" vertical="center" wrapText="1" indent="1"/>
    </xf>
    <xf numFmtId="0" fontId="34" fillId="0" borderId="25" xfId="3" applyFont="1" applyFill="1" applyBorder="1" applyAlignment="1">
      <alignment horizontal="left" vertical="center" wrapText="1" indent="3"/>
    </xf>
    <xf numFmtId="0" fontId="34" fillId="0" borderId="26" xfId="3" applyFont="1" applyFill="1" applyBorder="1" applyAlignment="1">
      <alignment horizontal="left" vertical="center" wrapText="1" indent="3"/>
    </xf>
    <xf numFmtId="0" fontId="34" fillId="0" borderId="26" xfId="3" applyFont="1" applyFill="1" applyBorder="1" applyAlignment="1">
      <alignment horizontal="left" vertical="center" wrapText="1" indent="1"/>
    </xf>
    <xf numFmtId="0" fontId="24" fillId="0" borderId="24" xfId="3" applyFont="1" applyFill="1" applyBorder="1" applyAlignment="1">
      <alignment vertical="center"/>
    </xf>
    <xf numFmtId="0" fontId="36" fillId="0" borderId="25" xfId="2" applyFont="1" applyFill="1" applyBorder="1" applyAlignment="1">
      <alignment horizontal="left" vertical="center" wrapText="1" indent="1"/>
    </xf>
    <xf numFmtId="0" fontId="36" fillId="0" borderId="26" xfId="2" applyFont="1" applyFill="1" applyBorder="1" applyAlignment="1">
      <alignment horizontal="left" vertical="center" wrapText="1" indent="1"/>
    </xf>
    <xf numFmtId="168" fontId="34" fillId="0" borderId="26" xfId="6" applyNumberFormat="1" applyFont="1" applyFill="1" applyBorder="1" applyAlignment="1">
      <alignment vertical="center" wrapText="1"/>
    </xf>
    <xf numFmtId="0" fontId="34" fillId="0" borderId="26" xfId="3" applyFont="1" applyFill="1" applyBorder="1" applyAlignment="1">
      <alignment vertical="center" wrapText="1"/>
    </xf>
    <xf numFmtId="0" fontId="36" fillId="0" borderId="25" xfId="2" applyFont="1" applyFill="1" applyBorder="1" applyAlignment="1">
      <alignment horizontal="left" vertical="center" wrapText="1" indent="3"/>
    </xf>
    <xf numFmtId="0" fontId="36" fillId="0" borderId="26" xfId="2" applyFont="1" applyFill="1" applyBorder="1" applyAlignment="1">
      <alignment horizontal="left" vertical="center" wrapText="1" indent="3"/>
    </xf>
    <xf numFmtId="0" fontId="33" fillId="0" borderId="21" xfId="3" applyFont="1" applyFill="1" applyBorder="1" applyAlignment="1">
      <alignment horizontal="left" vertical="center"/>
    </xf>
    <xf numFmtId="0" fontId="34" fillId="5" borderId="24" xfId="3" applyFont="1" applyFill="1" applyBorder="1" applyAlignment="1">
      <alignment vertical="center" wrapText="1"/>
    </xf>
    <xf numFmtId="0" fontId="24" fillId="5" borderId="24" xfId="3" applyFont="1" applyFill="1" applyBorder="1" applyAlignment="1">
      <alignment vertical="center"/>
    </xf>
    <xf numFmtId="0" fontId="36" fillId="0" borderId="25" xfId="2" applyFont="1" applyFill="1" applyBorder="1" applyAlignment="1">
      <alignment horizontal="left" vertical="center" wrapText="1"/>
    </xf>
    <xf numFmtId="0" fontId="34" fillId="0" borderId="0" xfId="3" applyFont="1" applyFill="1" applyBorder="1" applyAlignment="1">
      <alignment vertical="center" wrapText="1"/>
    </xf>
    <xf numFmtId="0" fontId="24" fillId="0" borderId="2" xfId="3" applyFont="1" applyFill="1" applyBorder="1" applyAlignment="1">
      <alignment vertical="center"/>
    </xf>
    <xf numFmtId="0" fontId="34" fillId="0" borderId="2" xfId="3" applyFont="1" applyFill="1" applyBorder="1" applyAlignment="1">
      <alignment vertical="center" wrapText="1"/>
    </xf>
    <xf numFmtId="0" fontId="24" fillId="0" borderId="0" xfId="3" applyFont="1" applyFill="1" applyBorder="1" applyAlignment="1">
      <alignment vertical="center"/>
    </xf>
    <xf numFmtId="0" fontId="34" fillId="7" borderId="25" xfId="3" applyFont="1" applyFill="1" applyBorder="1" applyAlignment="1">
      <alignment vertical="center" wrapText="1"/>
    </xf>
    <xf numFmtId="0" fontId="34" fillId="7" borderId="26" xfId="3" applyFont="1" applyFill="1" applyBorder="1" applyAlignment="1">
      <alignment vertical="center" wrapText="1"/>
    </xf>
    <xf numFmtId="0" fontId="36" fillId="7" borderId="26" xfId="4" applyFont="1" applyFill="1" applyBorder="1" applyAlignment="1">
      <alignment vertical="center"/>
    </xf>
    <xf numFmtId="0" fontId="34" fillId="7" borderId="25" xfId="3" applyFont="1" applyFill="1" applyBorder="1" applyAlignment="1">
      <alignment horizontal="left" vertical="center" wrapText="1" indent="3"/>
    </xf>
    <xf numFmtId="0" fontId="24" fillId="7" borderId="26" xfId="3" applyFont="1" applyFill="1" applyBorder="1" applyAlignment="1">
      <alignment vertical="center"/>
    </xf>
    <xf numFmtId="0" fontId="55" fillId="0" borderId="0" xfId="3" applyFont="1" applyFill="1" applyBorder="1" applyAlignment="1">
      <alignment horizontal="left" vertical="center"/>
    </xf>
    <xf numFmtId="0" fontId="56" fillId="0" borderId="0" xfId="3" applyNumberFormat="1" applyFont="1" applyFill="1" applyBorder="1" applyAlignment="1">
      <alignment vertical="center"/>
    </xf>
    <xf numFmtId="0" fontId="43" fillId="0" borderId="0" xfId="3" applyNumberFormat="1" applyFont="1" applyFill="1" applyBorder="1" applyAlignment="1">
      <alignment vertical="center"/>
    </xf>
    <xf numFmtId="165" fontId="43" fillId="0" borderId="0" xfId="1" applyFont="1" applyFill="1" applyAlignment="1">
      <alignment horizontal="left" vertical="center"/>
    </xf>
    <xf numFmtId="0" fontId="43" fillId="0" borderId="0" xfId="3" applyFont="1" applyFill="1" applyBorder="1" applyAlignment="1">
      <alignment vertical="center"/>
    </xf>
    <xf numFmtId="169" fontId="43" fillId="0" borderId="0" xfId="1" applyNumberFormat="1" applyFont="1" applyFill="1" applyAlignment="1">
      <alignment horizontal="left" vertical="center"/>
    </xf>
    <xf numFmtId="0" fontId="43" fillId="8" borderId="29" xfId="3" applyNumberFormat="1" applyFont="1" applyFill="1" applyBorder="1" applyAlignment="1">
      <alignment vertical="center"/>
    </xf>
    <xf numFmtId="0" fontId="43" fillId="6" borderId="21" xfId="3" applyFont="1" applyFill="1" applyBorder="1" applyAlignment="1">
      <alignment vertical="center"/>
    </xf>
    <xf numFmtId="0" fontId="26" fillId="6" borderId="0" xfId="0" applyFont="1" applyFill="1" applyBorder="1" applyAlignment="1">
      <alignment vertical="center"/>
    </xf>
    <xf numFmtId="0" fontId="33" fillId="0" borderId="0" xfId="0" applyFont="1" applyAlignment="1"/>
    <xf numFmtId="165" fontId="33" fillId="0" borderId="0" xfId="1" applyFont="1"/>
    <xf numFmtId="0" fontId="55" fillId="0" borderId="33" xfId="0" applyFont="1" applyBorder="1"/>
    <xf numFmtId="0" fontId="55" fillId="0" borderId="16" xfId="0" applyFont="1" applyBorder="1"/>
    <xf numFmtId="165" fontId="55" fillId="0" borderId="34" xfId="1" applyFont="1" applyBorder="1"/>
    <xf numFmtId="0" fontId="59" fillId="0" borderId="0" xfId="5" applyFont="1"/>
    <xf numFmtId="0" fontId="55" fillId="3" borderId="2" xfId="0" applyFont="1" applyFill="1" applyBorder="1" applyAlignment="1">
      <alignment vertical="center"/>
    </xf>
    <xf numFmtId="0" fontId="33" fillId="0" borderId="0" xfId="3" applyFont="1" applyFill="1" applyBorder="1" applyAlignment="1">
      <alignment vertical="center"/>
    </xf>
    <xf numFmtId="0" fontId="59" fillId="0" borderId="0" xfId="5" applyNumberFormat="1" applyFont="1"/>
    <xf numFmtId="165" fontId="33" fillId="0" borderId="0" xfId="0" applyNumberFormat="1" applyFont="1"/>
    <xf numFmtId="0" fontId="43" fillId="6" borderId="0" xfId="3" applyFont="1" applyFill="1" applyBorder="1" applyAlignment="1">
      <alignment horizontal="left" vertical="center" indent="1"/>
    </xf>
    <xf numFmtId="0" fontId="43" fillId="6" borderId="0" xfId="3" applyFont="1" applyFill="1" applyBorder="1" applyAlignment="1">
      <alignment horizontal="left" vertical="center"/>
    </xf>
    <xf numFmtId="165" fontId="43" fillId="6" borderId="0" xfId="1" applyFont="1" applyFill="1" applyBorder="1" applyAlignment="1">
      <alignment horizontal="left" vertical="center"/>
    </xf>
    <xf numFmtId="0" fontId="55" fillId="6" borderId="1" xfId="3" applyFont="1" applyFill="1" applyBorder="1" applyAlignment="1">
      <alignment horizontal="left" vertical="center"/>
    </xf>
    <xf numFmtId="165" fontId="55" fillId="6" borderId="1" xfId="1" applyFont="1" applyFill="1" applyBorder="1" applyAlignment="1">
      <alignment horizontal="left" vertical="center"/>
    </xf>
    <xf numFmtId="0" fontId="43" fillId="6" borderId="1" xfId="3" applyFont="1" applyFill="1" applyBorder="1" applyAlignment="1">
      <alignment horizontal="left" vertical="center"/>
    </xf>
    <xf numFmtId="165" fontId="43" fillId="6" borderId="1" xfId="1" applyFont="1" applyFill="1" applyBorder="1" applyAlignment="1">
      <alignment horizontal="left" vertical="center"/>
    </xf>
    <xf numFmtId="0" fontId="43" fillId="6" borderId="1" xfId="0" applyFont="1" applyFill="1" applyBorder="1"/>
    <xf numFmtId="0" fontId="43" fillId="6" borderId="20" xfId="3" applyFont="1" applyFill="1" applyBorder="1" applyAlignment="1">
      <alignment horizontal="left" vertical="center"/>
    </xf>
    <xf numFmtId="165" fontId="43" fillId="6" borderId="20" xfId="1" applyFont="1" applyFill="1" applyBorder="1" applyAlignment="1">
      <alignment horizontal="left" vertical="center"/>
    </xf>
    <xf numFmtId="0" fontId="44" fillId="0" borderId="0" xfId="3" applyFont="1" applyFill="1" applyAlignment="1">
      <alignment horizontal="left" vertical="center"/>
    </xf>
    <xf numFmtId="0" fontId="55" fillId="6" borderId="0" xfId="0" applyFont="1" applyFill="1" applyBorder="1" applyAlignment="1">
      <alignment vertical="center"/>
    </xf>
    <xf numFmtId="0" fontId="61" fillId="0" borderId="0" xfId="3" applyFont="1" applyFill="1" applyBorder="1" applyAlignment="1">
      <alignment horizontal="left" vertical="center"/>
    </xf>
    <xf numFmtId="0" fontId="61" fillId="0" borderId="0" xfId="3" applyFont="1" applyFill="1" applyAlignment="1">
      <alignment horizontal="left" vertical="center"/>
    </xf>
    <xf numFmtId="0" fontId="61" fillId="0" borderId="0" xfId="3" applyFont="1" applyFill="1" applyBorder="1" applyAlignment="1">
      <alignment vertical="center"/>
    </xf>
    <xf numFmtId="0" fontId="61" fillId="0" borderId="0" xfId="3" quotePrefix="1" applyFont="1" applyFill="1" applyBorder="1" applyAlignment="1">
      <alignment horizontal="left" vertical="center"/>
    </xf>
    <xf numFmtId="0" fontId="5" fillId="0" borderId="14" xfId="0" applyFont="1" applyFill="1" applyBorder="1" applyAlignment="1"/>
    <xf numFmtId="0" fontId="5" fillId="0" borderId="15" xfId="0" applyFont="1" applyFill="1" applyBorder="1" applyAlignment="1"/>
    <xf numFmtId="0" fontId="2" fillId="0" borderId="0" xfId="3" applyFont="1" applyFill="1" applyAlignment="1">
      <alignment horizontal="left" vertical="center"/>
    </xf>
    <xf numFmtId="0" fontId="33" fillId="0" borderId="25" xfId="3" applyFont="1" applyFill="1" applyBorder="1" applyAlignment="1">
      <alignment vertical="center"/>
    </xf>
    <xf numFmtId="0" fontId="36" fillId="0" borderId="26" xfId="2" applyFont="1" applyFill="1" applyBorder="1" applyAlignment="1">
      <alignment horizontal="left" vertical="center" wrapText="1" indent="2"/>
    </xf>
    <xf numFmtId="0" fontId="36" fillId="0" borderId="24" xfId="2" applyFont="1" applyFill="1" applyBorder="1" applyAlignment="1">
      <alignment horizontal="left" vertical="center" wrapText="1" indent="2"/>
    </xf>
    <xf numFmtId="0" fontId="33" fillId="0" borderId="1" xfId="3" applyFont="1" applyFill="1" applyBorder="1" applyAlignment="1">
      <alignment horizontal="left" vertical="center"/>
    </xf>
    <xf numFmtId="0" fontId="28" fillId="0" borderId="9" xfId="2" applyFont="1" applyFill="1" applyBorder="1" applyAlignment="1" applyProtection="1">
      <alignment horizontal="left" vertical="center" wrapText="1"/>
      <protection locked="0"/>
    </xf>
    <xf numFmtId="0" fontId="34" fillId="0" borderId="2" xfId="3" applyFont="1" applyFill="1" applyBorder="1" applyAlignment="1">
      <alignment vertical="center"/>
    </xf>
    <xf numFmtId="0" fontId="34" fillId="0" borderId="2" xfId="3" applyFont="1" applyFill="1" applyBorder="1" applyAlignment="1" applyProtection="1">
      <alignment horizontal="left" vertical="center" indent="4"/>
      <protection locked="0"/>
    </xf>
    <xf numFmtId="0" fontId="28" fillId="0" borderId="37" xfId="2" applyFont="1" applyFill="1" applyBorder="1" applyAlignment="1" applyProtection="1">
      <alignment vertical="center"/>
      <protection locked="0"/>
    </xf>
    <xf numFmtId="0" fontId="16" fillId="0" borderId="0" xfId="3" applyFont="1" applyFill="1" applyBorder="1" applyAlignment="1" applyProtection="1">
      <alignment vertical="center"/>
      <protection locked="0"/>
    </xf>
    <xf numFmtId="0" fontId="67" fillId="0" borderId="2" xfId="3" applyFont="1" applyFill="1" applyBorder="1" applyAlignment="1" applyProtection="1">
      <alignment horizontal="left" vertical="center"/>
      <protection locked="0"/>
    </xf>
    <xf numFmtId="0" fontId="68" fillId="0" borderId="2" xfId="3" applyFont="1" applyFill="1" applyBorder="1" applyAlignment="1">
      <alignment horizontal="left" vertical="center"/>
    </xf>
    <xf numFmtId="0" fontId="67" fillId="0" borderId="2" xfId="3" applyFont="1" applyFill="1" applyBorder="1" applyAlignment="1">
      <alignment horizontal="left" vertical="center"/>
    </xf>
    <xf numFmtId="0" fontId="69" fillId="0" borderId="2" xfId="3" applyFont="1" applyFill="1" applyBorder="1" applyAlignment="1">
      <alignment horizontal="left" vertical="center"/>
    </xf>
    <xf numFmtId="0" fontId="68" fillId="0" borderId="0" xfId="3" applyFont="1" applyFill="1" applyBorder="1" applyAlignment="1">
      <alignment horizontal="left" vertical="center"/>
    </xf>
    <xf numFmtId="0" fontId="67" fillId="0" borderId="0" xfId="3" applyFont="1" applyFill="1" applyBorder="1" applyAlignment="1">
      <alignment horizontal="left" vertical="center"/>
    </xf>
    <xf numFmtId="0" fontId="68" fillId="0" borderId="0" xfId="3" applyFont="1" applyFill="1" applyAlignment="1">
      <alignment horizontal="left" vertical="center"/>
    </xf>
    <xf numFmtId="0" fontId="34" fillId="0" borderId="0" xfId="3" applyFont="1" applyFill="1" applyBorder="1" applyAlignment="1">
      <alignment horizontal="left" vertical="center" wrapText="1" indent="3"/>
    </xf>
    <xf numFmtId="165" fontId="33" fillId="0" borderId="0" xfId="1" applyFont="1" applyFill="1" applyAlignment="1">
      <alignment horizontal="left" vertical="center"/>
    </xf>
    <xf numFmtId="0" fontId="1" fillId="0" borderId="0" xfId="3" applyFont="1" applyFill="1" applyAlignment="1">
      <alignment horizontal="left" vertical="center"/>
    </xf>
    <xf numFmtId="0" fontId="70" fillId="0" borderId="25" xfId="2" applyFont="1" applyFill="1" applyBorder="1" applyAlignment="1">
      <alignment horizontal="left" vertical="center" wrapText="1"/>
    </xf>
    <xf numFmtId="0" fontId="30" fillId="4" borderId="35" xfId="3" applyFont="1" applyFill="1" applyBorder="1" applyAlignment="1">
      <alignment horizontal="left" vertical="center" wrapText="1"/>
    </xf>
    <xf numFmtId="0" fontId="24" fillId="0" borderId="42" xfId="3" applyFont="1" applyFill="1" applyBorder="1" applyAlignment="1">
      <alignment vertical="center"/>
    </xf>
    <xf numFmtId="2" fontId="34" fillId="0" borderId="26" xfId="3" applyNumberFormat="1" applyFont="1" applyFill="1" applyBorder="1" applyAlignment="1">
      <alignment vertical="center"/>
    </xf>
    <xf numFmtId="0" fontId="22" fillId="0" borderId="0" xfId="0" applyFont="1"/>
    <xf numFmtId="0" fontId="33" fillId="0" borderId="0" xfId="3" applyFont="1" applyFill="1" applyAlignment="1">
      <alignment horizontal="left" vertical="center"/>
    </xf>
    <xf numFmtId="0" fontId="71" fillId="0" borderId="33" xfId="0" applyFont="1" applyBorder="1"/>
    <xf numFmtId="164" fontId="33" fillId="0" borderId="0" xfId="0" applyNumberFormat="1" applyFont="1"/>
    <xf numFmtId="0" fontId="55" fillId="0" borderId="0" xfId="0" applyFont="1" applyBorder="1"/>
    <xf numFmtId="165" fontId="55" fillId="0" borderId="0" xfId="1" applyFont="1" applyBorder="1"/>
    <xf numFmtId="169" fontId="22" fillId="0" borderId="0" xfId="0" applyNumberFormat="1" applyFont="1"/>
    <xf numFmtId="0" fontId="22" fillId="0" borderId="0" xfId="0" applyNumberFormat="1" applyFont="1"/>
    <xf numFmtId="164" fontId="22" fillId="0" borderId="0" xfId="0" applyNumberFormat="1" applyFont="1"/>
    <xf numFmtId="49" fontId="0" fillId="0" borderId="0" xfId="0" applyNumberFormat="1" applyAlignment="1"/>
    <xf numFmtId="0" fontId="53" fillId="0" borderId="0" xfId="2" applyFont="1" applyFill="1" applyBorder="1" applyAlignment="1">
      <alignment horizontal="left" vertical="center" wrapText="1"/>
    </xf>
    <xf numFmtId="0" fontId="33" fillId="0" borderId="0" xfId="3" applyFont="1" applyFill="1" applyAlignment="1">
      <alignment horizontal="left" vertical="center"/>
    </xf>
    <xf numFmtId="0" fontId="43" fillId="0" borderId="0" xfId="3" applyFont="1" applyFill="1" applyBorder="1" applyAlignment="1">
      <alignment horizontal="left" vertical="center"/>
    </xf>
    <xf numFmtId="0" fontId="43" fillId="6" borderId="0" xfId="3" applyFont="1" applyFill="1" applyBorder="1" applyAlignment="1">
      <alignment horizontal="left" vertical="center" indent="1"/>
    </xf>
    <xf numFmtId="14" fontId="33" fillId="7" borderId="0" xfId="3" applyNumberFormat="1" applyFont="1" applyFill="1" applyBorder="1" applyAlignment="1">
      <alignment horizontal="right" vertical="center"/>
    </xf>
    <xf numFmtId="0" fontId="43" fillId="4" borderId="6" xfId="3" applyFont="1" applyFill="1" applyBorder="1" applyAlignment="1">
      <alignment horizontal="left" vertical="center" wrapText="1"/>
    </xf>
    <xf numFmtId="0" fontId="34" fillId="7" borderId="0" xfId="3" applyFont="1" applyFill="1" applyBorder="1" applyAlignment="1">
      <alignment horizontal="left" vertical="center"/>
    </xf>
    <xf numFmtId="0" fontId="7" fillId="7" borderId="5" xfId="2" applyFill="1" applyBorder="1" applyAlignment="1">
      <alignment vertical="center"/>
    </xf>
    <xf numFmtId="0" fontId="34" fillId="0" borderId="25" xfId="3" applyFont="1" applyBorder="1" applyAlignment="1">
      <alignment horizontal="left" vertical="center" indent="1"/>
    </xf>
    <xf numFmtId="0" fontId="34" fillId="0" borderId="26" xfId="3" applyFont="1" applyBorder="1" applyAlignment="1">
      <alignment horizontal="left" vertical="center" indent="1"/>
    </xf>
    <xf numFmtId="0" fontId="34" fillId="0" borderId="0" xfId="3" applyFont="1" applyAlignment="1">
      <alignment horizontal="left" vertical="center"/>
    </xf>
    <xf numFmtId="3" fontId="34" fillId="7" borderId="25" xfId="3" applyNumberFormat="1" applyFont="1" applyFill="1" applyBorder="1" applyAlignment="1">
      <alignment vertical="center" wrapText="1"/>
    </xf>
    <xf numFmtId="0" fontId="1" fillId="0" borderId="0" xfId="0" applyFont="1"/>
    <xf numFmtId="0" fontId="33"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center"/>
    </xf>
    <xf numFmtId="3" fontId="43" fillId="0" borderId="0" xfId="3" applyNumberFormat="1" applyFont="1" applyFill="1" applyAlignment="1">
      <alignment horizontal="left" vertical="center"/>
    </xf>
    <xf numFmtId="165" fontId="1" fillId="0" borderId="0" xfId="1" applyFont="1" applyAlignment="1">
      <alignment horizontal="right"/>
    </xf>
    <xf numFmtId="0" fontId="1" fillId="0" borderId="0" xfId="0" applyNumberFormat="1" applyFont="1"/>
    <xf numFmtId="169" fontId="1" fillId="0" borderId="0" xfId="1" applyNumberFormat="1" applyFont="1"/>
    <xf numFmtId="0" fontId="33" fillId="0" borderId="0" xfId="3" applyFont="1" applyFill="1" applyAlignment="1">
      <alignment horizontal="left" vertical="center"/>
    </xf>
    <xf numFmtId="0" fontId="33" fillId="0" borderId="0" xfId="3" applyFont="1" applyFill="1" applyAlignment="1">
      <alignment horizontal="left" vertical="center"/>
    </xf>
    <xf numFmtId="0" fontId="43" fillId="6" borderId="0" xfId="3" applyFont="1" applyFill="1" applyBorder="1" applyAlignment="1">
      <alignment horizontal="left" vertical="center" indent="1"/>
    </xf>
    <xf numFmtId="165" fontId="34" fillId="7" borderId="25" xfId="1" applyFont="1" applyFill="1" applyBorder="1" applyAlignment="1">
      <alignment vertical="center" wrapText="1"/>
    </xf>
    <xf numFmtId="0" fontId="7" fillId="8" borderId="30" xfId="2" applyNumberFormat="1" applyFill="1" applyBorder="1" applyAlignment="1">
      <alignment vertical="center"/>
    </xf>
    <xf numFmtId="0" fontId="43" fillId="6" borderId="0" xfId="3" applyFont="1" applyFill="1" applyBorder="1" applyAlignment="1">
      <alignment vertical="center"/>
    </xf>
    <xf numFmtId="0" fontId="55" fillId="0" borderId="0" xfId="0" applyFont="1"/>
    <xf numFmtId="0" fontId="41" fillId="6" borderId="0" xfId="3" applyFont="1" applyFill="1" applyBorder="1" applyAlignment="1">
      <alignment vertical="center"/>
    </xf>
    <xf numFmtId="0" fontId="41" fillId="6" borderId="20" xfId="3" applyFont="1" applyFill="1" applyBorder="1" applyAlignment="1">
      <alignment horizontal="left" vertical="center"/>
    </xf>
    <xf numFmtId="165" fontId="41" fillId="6" borderId="20" xfId="1" applyFont="1" applyFill="1" applyBorder="1" applyAlignment="1">
      <alignment horizontal="left" vertical="center"/>
    </xf>
    <xf numFmtId="0" fontId="55" fillId="0" borderId="0" xfId="0" applyFont="1" applyAlignment="1"/>
    <xf numFmtId="0" fontId="33" fillId="0" borderId="0" xfId="3" applyFont="1" applyFill="1" applyAlignment="1">
      <alignment horizontal="left" vertical="center"/>
    </xf>
    <xf numFmtId="0" fontId="53" fillId="0" borderId="0" xfId="2" applyFont="1" applyFill="1" applyBorder="1" applyAlignment="1">
      <alignment horizontal="left" vertical="center" wrapText="1"/>
    </xf>
    <xf numFmtId="0" fontId="24" fillId="0" borderId="0" xfId="3" applyFont="1" applyFill="1" applyBorder="1" applyAlignment="1">
      <alignment vertical="center"/>
    </xf>
    <xf numFmtId="0" fontId="13" fillId="7" borderId="0" xfId="3" applyFont="1" applyFill="1" applyBorder="1" applyAlignment="1">
      <alignment horizontal="left" vertical="center"/>
    </xf>
    <xf numFmtId="0" fontId="13" fillId="7" borderId="21" xfId="3" applyFont="1" applyFill="1" applyBorder="1" applyAlignment="1">
      <alignment horizontal="left" vertical="center"/>
    </xf>
    <xf numFmtId="0" fontId="34" fillId="7" borderId="26" xfId="3" applyFont="1" applyFill="1" applyBorder="1" applyAlignment="1">
      <alignment horizontal="left" vertical="center" wrapText="1"/>
    </xf>
    <xf numFmtId="0" fontId="1" fillId="7" borderId="25" xfId="3" applyFont="1" applyFill="1" applyBorder="1" applyAlignment="1">
      <alignment horizontal="left" vertical="center"/>
    </xf>
    <xf numFmtId="169" fontId="7" fillId="0" borderId="0" xfId="2" applyNumberFormat="1" applyFill="1" applyAlignment="1">
      <alignment horizontal="left" vertical="center"/>
    </xf>
    <xf numFmtId="170" fontId="43" fillId="0" borderId="0" xfId="3" applyNumberFormat="1" applyFont="1" applyFill="1" applyAlignment="1">
      <alignment horizontal="left" vertical="center"/>
    </xf>
    <xf numFmtId="0" fontId="73" fillId="7" borderId="21" xfId="2" applyFont="1" applyFill="1" applyBorder="1" applyAlignment="1">
      <alignment vertical="center"/>
    </xf>
    <xf numFmtId="0" fontId="74" fillId="7" borderId="21" xfId="3" applyFont="1" applyFill="1" applyBorder="1" applyAlignment="1">
      <alignment horizontal="left" vertical="center"/>
    </xf>
    <xf numFmtId="0" fontId="73" fillId="7" borderId="2" xfId="2" applyFont="1" applyFill="1" applyBorder="1" applyAlignment="1">
      <alignment vertical="center" wrapText="1"/>
    </xf>
    <xf numFmtId="0" fontId="76" fillId="0" borderId="0" xfId="3" applyFont="1" applyFill="1" applyAlignment="1">
      <alignment horizontal="left" vertical="center"/>
    </xf>
    <xf numFmtId="169" fontId="75" fillId="0" borderId="0" xfId="1" applyNumberFormat="1" applyFont="1" applyFill="1" applyAlignment="1">
      <alignment horizontal="left" vertical="center"/>
    </xf>
    <xf numFmtId="0" fontId="75" fillId="0" borderId="0" xfId="3" applyFont="1" applyFill="1" applyAlignment="1">
      <alignment horizontal="left" vertical="center"/>
    </xf>
    <xf numFmtId="0" fontId="76" fillId="0" borderId="0" xfId="3" applyFont="1" applyFill="1" applyBorder="1" applyAlignment="1">
      <alignment horizontal="left" vertical="center"/>
    </xf>
    <xf numFmtId="0" fontId="75" fillId="7" borderId="36" xfId="3" applyFont="1" applyFill="1" applyBorder="1" applyAlignment="1">
      <alignment vertical="center" wrapText="1"/>
    </xf>
    <xf numFmtId="171" fontId="34" fillId="7" borderId="25" xfId="1" applyNumberFormat="1" applyFont="1" applyFill="1" applyBorder="1" applyAlignment="1">
      <alignment vertical="center" wrapText="1"/>
    </xf>
    <xf numFmtId="165" fontId="75" fillId="0" borderId="0" xfId="1" applyFont="1" applyFill="1" applyAlignment="1">
      <alignment horizontal="left" vertical="center"/>
    </xf>
    <xf numFmtId="0" fontId="13" fillId="0" borderId="0" xfId="3" applyFont="1" applyFill="1" applyAlignment="1">
      <alignment horizontal="left" vertical="center" wrapText="1"/>
    </xf>
    <xf numFmtId="0" fontId="24" fillId="6" borderId="0" xfId="3" applyFont="1" applyFill="1" applyBorder="1" applyAlignment="1">
      <alignment vertical="center" wrapText="1"/>
    </xf>
    <xf numFmtId="0" fontId="53" fillId="0" borderId="0" xfId="2" applyFont="1" applyFill="1" applyAlignment="1">
      <alignment wrapText="1"/>
    </xf>
    <xf numFmtId="0" fontId="33" fillId="0" borderId="0" xfId="3" applyFont="1" applyFill="1" applyBorder="1" applyAlignment="1">
      <alignment horizontal="left" vertical="center" wrapText="1"/>
    </xf>
    <xf numFmtId="0" fontId="33" fillId="0" borderId="0" xfId="3" applyFont="1" applyFill="1" applyAlignment="1">
      <alignment horizontal="left" vertical="center" wrapText="1"/>
    </xf>
    <xf numFmtId="0" fontId="61" fillId="0" borderId="0" xfId="3" applyFont="1" applyFill="1" applyBorder="1" applyAlignment="1">
      <alignment horizontal="left" vertical="center" wrapText="1"/>
    </xf>
    <xf numFmtId="0" fontId="69" fillId="0" borderId="0" xfId="3" applyFont="1" applyFill="1" applyBorder="1" applyAlignment="1">
      <alignment horizontal="left" vertical="center" wrapText="1"/>
    </xf>
    <xf numFmtId="0" fontId="33" fillId="4" borderId="24" xfId="3" applyFont="1" applyFill="1" applyBorder="1" applyAlignment="1">
      <alignment horizontal="left" vertical="center" wrapText="1"/>
    </xf>
    <xf numFmtId="0" fontId="33" fillId="4" borderId="25" xfId="3" applyFont="1" applyFill="1" applyBorder="1" applyAlignment="1">
      <alignment horizontal="left" vertical="center" wrapText="1"/>
    </xf>
    <xf numFmtId="0" fontId="33" fillId="4" borderId="26" xfId="3" applyFont="1" applyFill="1" applyBorder="1" applyAlignment="1">
      <alignment horizontal="left" vertical="center" wrapText="1"/>
    </xf>
    <xf numFmtId="0" fontId="33" fillId="0" borderId="38" xfId="3" applyFont="1" applyFill="1" applyBorder="1" applyAlignment="1">
      <alignment horizontal="left" vertical="center" wrapText="1"/>
    </xf>
    <xf numFmtId="0" fontId="7" fillId="4" borderId="26" xfId="2" applyFill="1" applyBorder="1" applyAlignment="1">
      <alignment horizontal="left" vertical="center" wrapText="1"/>
    </xf>
    <xf numFmtId="0" fontId="76" fillId="4" borderId="24" xfId="3" applyFont="1" applyFill="1" applyBorder="1" applyAlignment="1">
      <alignment horizontal="left" vertical="center" wrapText="1"/>
    </xf>
    <xf numFmtId="0" fontId="76" fillId="4" borderId="25" xfId="3" applyFont="1" applyFill="1" applyBorder="1" applyAlignment="1">
      <alignment horizontal="left" vertical="center" wrapText="1"/>
    </xf>
    <xf numFmtId="0" fontId="33" fillId="4" borderId="0" xfId="3" applyFont="1" applyFill="1" applyBorder="1" applyAlignment="1">
      <alignment horizontal="left" vertical="center" wrapText="1"/>
    </xf>
    <xf numFmtId="0" fontId="72" fillId="4" borderId="25" xfId="3" applyFont="1" applyFill="1" applyBorder="1" applyAlignment="1">
      <alignment horizontal="left" vertical="center" wrapText="1"/>
    </xf>
    <xf numFmtId="0" fontId="1" fillId="4" borderId="25" xfId="3" applyFont="1" applyFill="1" applyBorder="1" applyAlignment="1">
      <alignment horizontal="left" vertical="center" wrapText="1"/>
    </xf>
    <xf numFmtId="0" fontId="33" fillId="0" borderId="2" xfId="3" applyFont="1" applyFill="1" applyBorder="1" applyAlignment="1">
      <alignment horizontal="left" vertical="center" wrapText="1"/>
    </xf>
    <xf numFmtId="0" fontId="24" fillId="0" borderId="42" xfId="3" applyFont="1" applyFill="1" applyBorder="1" applyAlignment="1">
      <alignment vertical="center" wrapText="1"/>
    </xf>
    <xf numFmtId="169" fontId="34" fillId="7" borderId="25" xfId="1" applyNumberFormat="1" applyFont="1" applyFill="1" applyBorder="1" applyAlignment="1">
      <alignment vertical="center" wrapText="1"/>
    </xf>
    <xf numFmtId="0" fontId="36" fillId="7" borderId="25" xfId="3" applyFont="1" applyFill="1" applyBorder="1" applyAlignment="1">
      <alignment vertical="center" wrapText="1"/>
    </xf>
    <xf numFmtId="0" fontId="36" fillId="7" borderId="26" xfId="3" applyFont="1" applyFill="1" applyBorder="1" applyAlignment="1">
      <alignment vertical="center" wrapText="1"/>
    </xf>
    <xf numFmtId="0" fontId="77" fillId="7" borderId="26" xfId="2" applyFont="1" applyFill="1" applyBorder="1" applyAlignment="1">
      <alignment horizontal="left" vertical="center"/>
    </xf>
    <xf numFmtId="0" fontId="37" fillId="0" borderId="0" xfId="3" applyFont="1" applyFill="1" applyAlignment="1">
      <alignment horizontal="left" vertical="center"/>
    </xf>
    <xf numFmtId="0" fontId="37" fillId="0" borderId="0" xfId="0" applyFont="1"/>
    <xf numFmtId="169" fontId="36" fillId="0" borderId="0" xfId="1" applyNumberFormat="1" applyFont="1" applyFill="1" applyAlignment="1">
      <alignment horizontal="left" vertical="center"/>
    </xf>
    <xf numFmtId="0" fontId="36" fillId="0" borderId="0" xfId="3" applyFont="1" applyFill="1" applyAlignment="1">
      <alignment horizontal="left" vertical="center"/>
    </xf>
    <xf numFmtId="0" fontId="37" fillId="0" borderId="0" xfId="3" applyFont="1" applyFill="1" applyBorder="1" applyAlignment="1">
      <alignment horizontal="left" vertical="center"/>
    </xf>
    <xf numFmtId="0" fontId="78" fillId="0" borderId="0" xfId="0" applyFont="1"/>
    <xf numFmtId="0" fontId="35" fillId="0" borderId="0" xfId="3" applyFont="1" applyFill="1" applyBorder="1" applyAlignment="1">
      <alignment horizontal="left" vertical="center" wrapText="1"/>
    </xf>
    <xf numFmtId="0" fontId="50" fillId="6" borderId="0" xfId="2" applyFont="1" applyFill="1" applyBorder="1" applyAlignment="1">
      <alignment vertical="center"/>
    </xf>
    <xf numFmtId="0" fontId="28" fillId="6" borderId="3" xfId="2" applyFont="1" applyFill="1" applyBorder="1" applyAlignment="1">
      <alignment horizontal="center" vertical="center"/>
    </xf>
    <xf numFmtId="0" fontId="39" fillId="6" borderId="0" xfId="2" applyFont="1" applyFill="1" applyBorder="1" applyAlignment="1">
      <alignment vertical="center" wrapText="1"/>
    </xf>
    <xf numFmtId="0" fontId="34" fillId="6" borderId="0" xfId="3" applyFont="1" applyFill="1" applyBorder="1" applyAlignment="1">
      <alignment horizontal="left" vertical="center" wrapText="1" indent="2"/>
    </xf>
    <xf numFmtId="0" fontId="28" fillId="6" borderId="17"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19" xfId="2" applyFont="1" applyFill="1" applyBorder="1" applyAlignment="1">
      <alignment horizontal="center" vertical="center"/>
    </xf>
    <xf numFmtId="0" fontId="37" fillId="6" borderId="0" xfId="2" applyFont="1" applyFill="1" applyBorder="1" applyAlignment="1">
      <alignment vertical="center"/>
    </xf>
    <xf numFmtId="0" fontId="21" fillId="0" borderId="0" xfId="0" applyFont="1" applyFill="1" applyBorder="1" applyAlignment="1">
      <alignment vertical="center"/>
    </xf>
    <xf numFmtId="0" fontId="20" fillId="0" borderId="0" xfId="2" applyFont="1" applyFill="1" applyBorder="1" applyAlignment="1">
      <alignment horizontal="center" vertical="center"/>
    </xf>
    <xf numFmtId="0" fontId="35" fillId="0" borderId="0" xfId="3" applyFont="1" applyFill="1" applyBorder="1" applyAlignment="1">
      <alignment horizontal="left" vertical="center"/>
    </xf>
    <xf numFmtId="0" fontId="24" fillId="6" borderId="0" xfId="3" applyFont="1" applyFill="1" applyBorder="1" applyAlignment="1">
      <alignment horizontal="left" vertical="center"/>
    </xf>
    <xf numFmtId="0" fontId="60" fillId="6" borderId="0" xfId="3" applyFont="1" applyFill="1" applyAlignment="1">
      <alignment horizontal="left" vertical="center"/>
    </xf>
    <xf numFmtId="0" fontId="36" fillId="6" borderId="0" xfId="3" applyFont="1" applyFill="1" applyBorder="1" applyAlignment="1">
      <alignment horizontal="left" vertical="center" wrapText="1" indent="3"/>
    </xf>
    <xf numFmtId="0" fontId="43" fillId="6" borderId="0" xfId="3" applyFont="1" applyFill="1" applyBorder="1" applyAlignment="1">
      <alignment horizontal="left" vertical="center" wrapText="1" indent="3"/>
    </xf>
    <xf numFmtId="0" fontId="24" fillId="0" borderId="44" xfId="3" applyFont="1" applyFill="1" applyBorder="1" applyAlignment="1">
      <alignment vertical="center"/>
    </xf>
    <xf numFmtId="0" fontId="24" fillId="0" borderId="45" xfId="3" applyFont="1" applyFill="1" applyBorder="1" applyAlignment="1">
      <alignment vertical="center"/>
    </xf>
    <xf numFmtId="0" fontId="35" fillId="0" borderId="40" xfId="3" applyFont="1" applyFill="1" applyBorder="1" applyAlignment="1">
      <alignment horizontal="left" vertical="center"/>
    </xf>
    <xf numFmtId="0" fontId="39" fillId="6" borderId="0" xfId="2" applyFont="1" applyFill="1"/>
    <xf numFmtId="0" fontId="43" fillId="6" borderId="0" xfId="3" applyFont="1" applyFill="1" applyBorder="1" applyAlignment="1">
      <alignment vertical="center" wrapText="1"/>
    </xf>
    <xf numFmtId="0" fontId="28" fillId="6" borderId="43" xfId="2" applyFont="1" applyFill="1" applyBorder="1" applyAlignment="1">
      <alignment horizontal="center" vertical="center"/>
    </xf>
    <xf numFmtId="0" fontId="28" fillId="6" borderId="22" xfId="2" applyFont="1" applyFill="1" applyBorder="1" applyAlignment="1">
      <alignment horizontal="center" vertical="center"/>
    </xf>
    <xf numFmtId="0" fontId="28" fillId="6" borderId="41" xfId="2" applyFont="1" applyFill="1" applyBorder="1" applyAlignment="1">
      <alignment horizontal="center" vertical="center"/>
    </xf>
    <xf numFmtId="0" fontId="28" fillId="6" borderId="0" xfId="2" applyFont="1" applyFill="1" applyBorder="1" applyAlignment="1">
      <alignment horizontal="center" vertical="center"/>
    </xf>
    <xf numFmtId="0" fontId="53" fillId="6" borderId="0" xfId="2" applyFont="1" applyFill="1"/>
    <xf numFmtId="0" fontId="33" fillId="0" borderId="0" xfId="3" applyFont="1" applyFill="1" applyAlignment="1">
      <alignment horizontal="left" vertical="center"/>
    </xf>
    <xf numFmtId="0" fontId="16" fillId="6" borderId="0" xfId="3" applyFont="1" applyFill="1" applyBorder="1" applyAlignment="1">
      <alignment vertical="center"/>
    </xf>
    <xf numFmtId="0" fontId="54" fillId="6" borderId="0" xfId="3" applyFont="1" applyFill="1" applyBorder="1" applyAlignment="1">
      <alignment horizontal="left" vertical="center"/>
    </xf>
    <xf numFmtId="0" fontId="43" fillId="0" borderId="0" xfId="3" applyFont="1" applyFill="1" applyBorder="1" applyAlignment="1">
      <alignment horizontal="left" vertical="center"/>
    </xf>
    <xf numFmtId="0" fontId="25" fillId="7" borderId="0" xfId="3" applyFont="1" applyFill="1" applyBorder="1" applyAlignment="1">
      <alignment vertical="center"/>
    </xf>
    <xf numFmtId="0" fontId="56" fillId="9" borderId="27" xfId="3" applyNumberFormat="1" applyFont="1" applyFill="1" applyBorder="1" applyAlignment="1">
      <alignment horizontal="left" vertical="center"/>
    </xf>
    <xf numFmtId="0" fontId="56" fillId="9" borderId="1" xfId="3" applyNumberFormat="1" applyFont="1" applyFill="1" applyBorder="1" applyAlignment="1">
      <alignment horizontal="left" vertical="center"/>
    </xf>
    <xf numFmtId="0" fontId="56" fillId="9" borderId="28" xfId="3" applyNumberFormat="1" applyFont="1" applyFill="1" applyBorder="1" applyAlignment="1">
      <alignment horizontal="left" vertical="center"/>
    </xf>
    <xf numFmtId="0" fontId="60" fillId="6" borderId="0" xfId="0" applyFont="1" applyFill="1" applyAlignment="1">
      <alignment vertical="center" wrapText="1"/>
    </xf>
    <xf numFmtId="0" fontId="43" fillId="6" borderId="0" xfId="0" applyFont="1" applyFill="1" applyAlignment="1">
      <alignment horizontal="left" vertical="center" wrapText="1" indent="3"/>
    </xf>
    <xf numFmtId="0" fontId="36" fillId="6" borderId="0" xfId="3" applyFont="1" applyFill="1" applyAlignment="1">
      <alignment horizontal="left" vertical="center" wrapText="1" indent="3"/>
    </xf>
    <xf numFmtId="0" fontId="36" fillId="6" borderId="0" xfId="0" applyFont="1" applyFill="1" applyAlignment="1">
      <alignment horizontal="left" vertical="center" wrapText="1" indent="3"/>
    </xf>
    <xf numFmtId="0" fontId="36" fillId="6" borderId="0" xfId="0" applyFont="1" applyFill="1" applyAlignment="1">
      <alignment horizontal="left" vertical="center" wrapText="1"/>
    </xf>
    <xf numFmtId="0" fontId="36" fillId="6" borderId="0" xfId="0" applyFont="1" applyFill="1" applyAlignment="1">
      <alignment horizontal="left" vertical="top" wrapText="1" indent="3"/>
    </xf>
    <xf numFmtId="0" fontId="26" fillId="6" borderId="0" xfId="0" applyFont="1" applyFill="1" applyBorder="1" applyAlignment="1">
      <alignment vertical="center"/>
    </xf>
    <xf numFmtId="0" fontId="34" fillId="0" borderId="2" xfId="3" applyFont="1" applyFill="1" applyBorder="1" applyAlignment="1" applyProtection="1">
      <alignment vertical="center"/>
      <protection locked="0"/>
    </xf>
    <xf numFmtId="0" fontId="24" fillId="0" borderId="0" xfId="3" applyFont="1" applyFill="1" applyBorder="1" applyAlignment="1">
      <alignment vertical="center"/>
    </xf>
    <xf numFmtId="0" fontId="24" fillId="0" borderId="42" xfId="3" applyFont="1" applyFill="1" applyBorder="1" applyAlignment="1">
      <alignment vertical="center"/>
    </xf>
    <xf numFmtId="0" fontId="62" fillId="7" borderId="0" xfId="2" applyFont="1" applyFill="1" applyBorder="1" applyAlignment="1">
      <alignment horizontal="left" vertical="center" wrapText="1"/>
    </xf>
    <xf numFmtId="0" fontId="62" fillId="7" borderId="4" xfId="2" applyFont="1" applyFill="1" applyBorder="1" applyAlignment="1">
      <alignment horizontal="left" vertical="center" wrapText="1"/>
    </xf>
    <xf numFmtId="0" fontId="53" fillId="0" borderId="0" xfId="2" applyFont="1" applyFill="1" applyBorder="1" applyAlignment="1">
      <alignment horizontal="left" vertical="center" wrapText="1"/>
    </xf>
    <xf numFmtId="0" fontId="53" fillId="6" borderId="4" xfId="2" applyFont="1" applyFill="1" applyBorder="1" applyAlignment="1">
      <alignment horizontal="left" vertical="center" wrapText="1"/>
    </xf>
    <xf numFmtId="0" fontId="43" fillId="6" borderId="0" xfId="0" applyFont="1" applyFill="1" applyAlignment="1">
      <alignment horizontal="left" vertical="center" wrapText="1"/>
    </xf>
    <xf numFmtId="0" fontId="24" fillId="0" borderId="2" xfId="3" applyFont="1" applyFill="1" applyBorder="1" applyAlignment="1">
      <alignment vertical="center"/>
    </xf>
    <xf numFmtId="0" fontId="27" fillId="6" borderId="0" xfId="0" applyFont="1" applyFill="1" applyBorder="1" applyAlignment="1">
      <alignment vertical="center"/>
    </xf>
    <xf numFmtId="0" fontId="43" fillId="6" borderId="0" xfId="3" applyFont="1" applyFill="1" applyBorder="1" applyAlignment="1">
      <alignment horizontal="left" vertical="center" indent="1"/>
    </xf>
    <xf numFmtId="0" fontId="23" fillId="6" borderId="0" xfId="0" applyFont="1" applyFill="1" applyAlignment="1">
      <alignment vertical="center" wrapText="1"/>
    </xf>
    <xf numFmtId="0" fontId="43" fillId="6" borderId="0" xfId="0" applyFont="1" applyFill="1" applyAlignment="1">
      <alignment horizontal="left" vertical="center" wrapText="1" indent="2"/>
    </xf>
    <xf numFmtId="0" fontId="22" fillId="0" borderId="0" xfId="0" applyFont="1"/>
  </cellXfs>
  <cellStyles count="7">
    <cellStyle name="Comma" xfId="1" builtinId="3"/>
    <cellStyle name="Explanatory Text" xfId="5" builtinId="53"/>
    <cellStyle name="Hyperlink" xfId="2" builtinId="8"/>
    <cellStyle name="Hyperlink 2" xfId="4"/>
    <cellStyle name="Normal" xfId="0" builtinId="0"/>
    <cellStyle name="Normal 2" xfId="3"/>
    <cellStyle name="Percent" xfId="6" builtinId="5"/>
  </cellStyles>
  <dxfs count="10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scheme val="none"/>
      </font>
      <alignment textRotation="0" wrapText="0" indent="0" justifyLastLine="0" shrinkToFit="0" readingOrder="0"/>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9" formatCode="_ * #,##0_ ;_ * \-#,##0_ ;_ * &quot;-&quot;??_ ;_ @_ "/>
    </dxf>
    <dxf>
      <font>
        <strike val="0"/>
        <outline val="0"/>
        <shadow val="0"/>
        <vertAlign val="baseline"/>
        <sz val="11"/>
        <name val="Franklin Gothic Book"/>
        <scheme val="none"/>
      </font>
    </dxf>
    <dxf>
      <font>
        <strike val="0"/>
        <outline val="0"/>
        <shadow val="0"/>
        <u val="none"/>
        <vertAlign val="baseline"/>
        <sz val="11"/>
        <color auto="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9"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9"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tableStyleElement type="headerRow" dxfId="103"/>
      <tableStyleElement type="firstRowStripe" dxfId="102"/>
      <tableStyleElement type="secondRowStripe" dxfId="101"/>
    </tableStyle>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xmlns=""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xmlns="" id="{00862D7A-877F-4045-A40E-ABDEDE7DC440}"/>
            </a:ext>
          </a:extLst>
        </xdr:cNvPr>
        <xdr:cNvGrpSpPr>
          <a:grpSpLocks/>
        </xdr:cNvGrpSpPr>
      </xdr:nvGrpSpPr>
      <xdr:grpSpPr bwMode="auto">
        <a:xfrm>
          <a:off x="267891" y="1041797"/>
          <a:ext cx="12580937" cy="50177"/>
          <a:chOff x="1134" y="1904"/>
          <a:chExt cx="9546" cy="181"/>
        </a:xfrm>
      </xdr:grpSpPr>
      <xdr:sp macro="" textlink="">
        <xdr:nvSpPr>
          <xdr:cNvPr id="9" name="Rectangle 8">
            <a:extLst>
              <a:ext uri="{FF2B5EF4-FFF2-40B4-BE49-F238E27FC236}">
                <a16:creationId xmlns:a16="http://schemas.microsoft.com/office/drawing/2014/main" xmlns=""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xmlns=""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xmlns=""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xmlns=""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xmlns=""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xmlns=""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xmlns=""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xmlns=""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xmlns="" id="{9B73E1E8-14D5-4032-BFBF-2C0E51B7CF8D}"/>
            </a:ext>
          </a:extLst>
        </xdr:cNvPr>
        <xdr:cNvGrpSpPr>
          <a:grpSpLocks/>
        </xdr:cNvGrpSpPr>
      </xdr:nvGrpSpPr>
      <xdr:grpSpPr bwMode="auto">
        <a:xfrm>
          <a:off x="190500" y="0"/>
          <a:ext cx="19946938" cy="0"/>
          <a:chOff x="1133" y="1230"/>
          <a:chExt cx="8460" cy="208"/>
        </a:xfrm>
      </xdr:grpSpPr>
      <xdr:sp macro="" textlink="">
        <xdr:nvSpPr>
          <xdr:cNvPr id="6" name="Rektangel 2">
            <a:extLst>
              <a:ext uri="{FF2B5EF4-FFF2-40B4-BE49-F238E27FC236}">
                <a16:creationId xmlns:a16="http://schemas.microsoft.com/office/drawing/2014/main" xmlns=""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xmlns=""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0</xdr:colOff>
      <xdr:row>71</xdr:row>
      <xdr:rowOff>166513</xdr:rowOff>
    </xdr:to>
    <xdr:pic>
      <xdr:nvPicPr>
        <xdr:cNvPr id="13" name="Picture 12">
          <a:extLst>
            <a:ext uri="{FF2B5EF4-FFF2-40B4-BE49-F238E27FC236}">
              <a16:creationId xmlns:a16="http://schemas.microsoft.com/office/drawing/2014/main" xmlns=""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120650</xdr:rowOff>
    </xdr:to>
    <xdr:sp macro="" textlink="">
      <xdr:nvSpPr>
        <xdr:cNvPr id="8452" name="AutoShape 260">
          <a:extLst>
            <a:ext uri="{FF2B5EF4-FFF2-40B4-BE49-F238E27FC236}">
              <a16:creationId xmlns:a16="http://schemas.microsoft.com/office/drawing/2014/main" xmlns=""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xmlns=""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120650</xdr:rowOff>
    </xdr:to>
    <xdr:sp macro="" textlink="">
      <xdr:nvSpPr>
        <xdr:cNvPr id="8454" name="AutoShape 262">
          <a:extLst>
            <a:ext uri="{FF2B5EF4-FFF2-40B4-BE49-F238E27FC236}">
              <a16:creationId xmlns:a16="http://schemas.microsoft.com/office/drawing/2014/main" xmlns=""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120650</xdr:rowOff>
    </xdr:to>
    <xdr:sp macro="" textlink="">
      <xdr:nvSpPr>
        <xdr:cNvPr id="8455" name="AutoShape 263">
          <a:extLst>
            <a:ext uri="{FF2B5EF4-FFF2-40B4-BE49-F238E27FC236}">
              <a16:creationId xmlns:a16="http://schemas.microsoft.com/office/drawing/2014/main" xmlns=""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120650</xdr:rowOff>
    </xdr:to>
    <xdr:sp macro="" textlink="">
      <xdr:nvSpPr>
        <xdr:cNvPr id="8456" name="AutoShape 264">
          <a:extLst>
            <a:ext uri="{FF2B5EF4-FFF2-40B4-BE49-F238E27FC236}">
              <a16:creationId xmlns:a16="http://schemas.microsoft.com/office/drawing/2014/main" xmlns=""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120650</xdr:rowOff>
    </xdr:to>
    <xdr:sp macro="" textlink="">
      <xdr:nvSpPr>
        <xdr:cNvPr id="8457" name="AutoShape 265">
          <a:extLst>
            <a:ext uri="{FF2B5EF4-FFF2-40B4-BE49-F238E27FC236}">
              <a16:creationId xmlns:a16="http://schemas.microsoft.com/office/drawing/2014/main" xmlns=""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xmlns=""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120650</xdr:rowOff>
    </xdr:to>
    <xdr:sp macro="" textlink="">
      <xdr:nvSpPr>
        <xdr:cNvPr id="8459" name="AutoShape 267">
          <a:extLst>
            <a:ext uri="{FF2B5EF4-FFF2-40B4-BE49-F238E27FC236}">
              <a16:creationId xmlns:a16="http://schemas.microsoft.com/office/drawing/2014/main" xmlns=""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120650</xdr:rowOff>
    </xdr:to>
    <xdr:sp macro="" textlink="">
      <xdr:nvSpPr>
        <xdr:cNvPr id="8460" name="AutoShape 268">
          <a:extLst>
            <a:ext uri="{FF2B5EF4-FFF2-40B4-BE49-F238E27FC236}">
              <a16:creationId xmlns:a16="http://schemas.microsoft.com/office/drawing/2014/main" xmlns=""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xmlns=""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xmlns=""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xmlns=""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xmlns=""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xmlns=""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xmlns=""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xmlns=""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xmlns=""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xmlns=""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id="9" name="Companies" displayName="Companies" ref="B25:I46" totalsRowShown="0" headerRowDxfId="100" dataDxfId="99" tableBorderDxfId="98" headerRowCellStyle="Normal 2">
  <autoFilter ref="B25:I46"/>
  <tableColumns count="8">
    <tableColumn id="1" name="Full company name" dataDxfId="97"/>
    <tableColumn id="7" name="Company type" dataDxfId="96" dataCellStyle="Normal 2"/>
    <tableColumn id="2" name="Company ID number" dataDxfId="95"/>
    <tableColumn id="5" name="Sector" dataDxfId="94" dataCellStyle="Normal 2"/>
    <tableColumn id="3" name="Commodities (comma-seperated)" dataDxfId="93" dataCellStyle="Normal 2"/>
    <tableColumn id="4" name="Stock exchange listing or company website " dataDxfId="92" dataCellStyle="Comma"/>
    <tableColumn id="8" name="Audited financial statement (or balance sheet, cash flows, profit/loss statement if unavailable)" dataDxfId="91" dataCellStyle="Comma"/>
    <tableColumn id="6" name="Payments to Governments Report" dataDxfId="90" dataCellStyle="Comma">
      <calculatedColumnFormula>SUMIF(Table10[Company],Companies[[#This Row],[Full company name]],Table10[Revenue value])</calculatedColumnFormula>
    </tableColumn>
  </tableColumns>
  <tableStyleInfo name="EITI Table" showFirstColumn="0" showLastColumn="0" showRowStripes="1" showColumnStripes="0"/>
</table>
</file>

<file path=xl/tables/table10.xml><?xml version="1.0" encoding="utf-8"?>
<table xmlns="http://schemas.openxmlformats.org/spreadsheetml/2006/main" id="5" name="Table5_Commodities_list" displayName="Table5_Commodities_list" ref="N2:P73" totalsRowShown="0" headerRowDxfId="21">
  <autoFilter ref="N2:P73"/>
  <sortState ref="N3:P72">
    <sortCondition ref="N2:N72"/>
  </sortState>
  <tableColumns count="3">
    <tableColumn id="1" name="HS ProductCode" dataDxfId="20"/>
    <tableColumn id="2" name="HS Product Description" dataDxfId="19"/>
    <tableColumn id="3"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id="7" name="Table6_GFS_codes_classification" displayName="Table6_GFS_codes_classification" ref="S2:Y30" totalsRowShown="0" headerRowDxfId="17" dataDxfId="16">
  <autoFilter ref="S2:Y30"/>
  <tableColumns count="7">
    <tableColumn id="4" name="Combined" dataDxfId="15"/>
    <tableColumn id="1" name="GFS description" dataDxfId="14"/>
    <tableColumn id="2" name="GFS Code" dataDxfId="13"/>
    <tableColumn id="5" name="GFS Level 1" dataDxfId="12"/>
    <tableColumn id="6" name="GFS Level 2" dataDxfId="11"/>
    <tableColumn id="7" name="GFS Level 3" dataDxfId="10"/>
    <tableColumn id="8" name="GFS Level 4" dataDxfId="9"/>
  </tableColumns>
  <tableStyleInfo name="EITI Table" showFirstColumn="0" showLastColumn="0" showRowStripes="1" showColumnStripes="0"/>
</table>
</file>

<file path=xl/tables/table12.xml><?xml version="1.0" encoding="utf-8"?>
<table xmlns="http://schemas.openxmlformats.org/spreadsheetml/2006/main" id="8" name="Table7_sectors" displayName="Table7_sectors" ref="AA2:AA9" totalsRowShown="0" headerRowDxfId="8" dataDxfId="7">
  <autoFilter ref="AA2:AA9"/>
  <tableColumns count="1">
    <tableColumn id="1" name="Sector(s)" dataDxfId="6"/>
  </tableColumns>
  <tableStyleInfo name="EITI Table" showFirstColumn="0" showLastColumn="0" showRowStripes="1" showColumnStripes="0"/>
</table>
</file>

<file path=xl/tables/table13.xml><?xml version="1.0" encoding="utf-8"?>
<table xmlns="http://schemas.openxmlformats.org/spreadsheetml/2006/main" id="12" name="Table12" displayName="Table12" ref="AC2:AC8" totalsRowShown="0" headerRowDxfId="5" dataDxfId="4">
  <autoFilter ref="AC2:AC8"/>
  <tableColumns count="1">
    <tableColumn id="1" name="Project phases" dataDxfId="3"/>
  </tableColumns>
  <tableStyleInfo name="EITI Table" showFirstColumn="0" showLastColumn="0" showRowStripes="1" showColumnStripes="0"/>
</table>
</file>

<file path=xl/tables/table14.xml><?xml version="1.0" encoding="utf-8"?>
<table xmlns="http://schemas.openxmlformats.org/spreadsheetml/2006/main" id="13" name="Government_entity_type" displayName="Government_entity_type" ref="AE2:AE7" totalsRowShown="0" headerRowDxfId="2" dataDxfId="1">
  <autoFilter ref="AE2:AE7"/>
  <tableColumns count="1">
    <tableColumn id="1" name="&lt; Agency type &gt;" dataDxfId="0"/>
  </tableColumns>
  <tableStyleInfo name="EITI Table" showFirstColumn="0" showLastColumn="0" showRowStripes="1" showColumnStripes="0"/>
</table>
</file>

<file path=xl/tables/table2.xml><?xml version="1.0" encoding="utf-8"?>
<table xmlns="http://schemas.openxmlformats.org/spreadsheetml/2006/main" id="11" name="Government_agencies" displayName="Government_agencies" ref="B14:E19" totalsRowShown="0" headerRowDxfId="89" dataDxfId="88" tableBorderDxfId="87" headerRowCellStyle="Normal 2">
  <autoFilter ref="B14:E19"/>
  <tableColumns count="4">
    <tableColumn id="1" name="Full name of agency" dataDxfId="86"/>
    <tableColumn id="4" name="Agency type" dataDxfId="85" dataCellStyle="Normal 2"/>
    <tableColumn id="2" name="ID number (if applicable)" dataDxfId="84"/>
    <tableColumn id="3" name="Total reported" dataDxfId="83" dataCellStyle="Comma"/>
  </tableColumns>
  <tableStyleInfo name="EITI Table" showFirstColumn="0" showLastColumn="0" showRowStripes="1" showColumnStripes="0"/>
</table>
</file>

<file path=xl/tables/table3.xml><?xml version="1.0" encoding="utf-8"?>
<table xmlns="http://schemas.openxmlformats.org/spreadsheetml/2006/main" id="14" name="Companies15" displayName="Companies15" ref="B49:J69" totalsRowShown="0" headerRowDxfId="82" dataDxfId="81" tableBorderDxfId="80" headerRowCellStyle="Normal 2">
  <autoFilter ref="B49:J69"/>
  <tableColumns count="9">
    <tableColumn id="1" name="Full project name" dataDxfId="79"/>
    <tableColumn id="2" name="Legal agreement reference number(s): contract, licence, lease, concession, …" dataDxfId="78"/>
    <tableColumn id="3" name="Affiliated companies, start with Operator" dataDxfId="77"/>
    <tableColumn id="5" name="Commodities (one commodity/row)" dataDxfId="76" dataCellStyle="Normal 2"/>
    <tableColumn id="6" name="Status" dataDxfId="75"/>
    <tableColumn id="7" name="Production (volume)" dataDxfId="74"/>
    <tableColumn id="8" name="Unit" dataDxfId="73"/>
    <tableColumn id="9" name="Production (value)" dataDxfId="72" dataCellStyle="Normal 2"/>
    <tableColumn id="10" name="Currency" dataDxfId="71"/>
  </tableColumns>
  <tableStyleInfo name="EITI Table" showFirstColumn="0" showLastColumn="0" showRowStripes="1" showColumnStripes="0"/>
</table>
</file>

<file path=xl/tables/table4.xml><?xml version="1.0" encoding="utf-8"?>
<table xmlns="http://schemas.openxmlformats.org/spreadsheetml/2006/main" id="6" name="Government_revenues_table" displayName="Government_revenues_table" ref="B21:K146" totalsRowShown="0" headerRowDxfId="70" dataDxfId="69">
  <autoFilter ref="B21:K146"/>
  <sortState ref="B22:K145">
    <sortCondition ref="G22:G145"/>
    <sortCondition ref="H22:H145"/>
  </sortState>
  <tableColumns count="10">
    <tableColumn id="8" name="GFS Level 1" dataDxfId="68" dataCellStyle="Explanatory Text">
      <calculatedColumnFormula>IFERROR(VLOOKUP(Government_revenues_table[[#This Row],[GFS Classification]],Table6_GFS_codes_classification[],COLUMNS($F:F)+3,FALSE),"Do not enter data")</calculatedColumnFormula>
    </tableColumn>
    <tableColumn id="9" name="GFS Level 2" dataDxfId="67" dataCellStyle="Explanatory Text">
      <calculatedColumnFormula>IFERROR(VLOOKUP(Government_revenues_table[[#This Row],[GFS Classification]],Table6_GFS_codes_classification[],COLUMNS($F:G)+3,FALSE),"Do not enter data")</calculatedColumnFormula>
    </tableColumn>
    <tableColumn id="10" name="GFS Level 3" dataDxfId="66" dataCellStyle="Explanatory Text">
      <calculatedColumnFormula>IFERROR(VLOOKUP(Government_revenues_table[[#This Row],[GFS Classification]],Table6_GFS_codes_classification[],COLUMNS($F:H)+3,FALSE),"Do not enter data")</calculatedColumnFormula>
    </tableColumn>
    <tableColumn id="7" name="GFS Level 4" dataDxfId="65" dataCellStyle="Explanatory Text">
      <calculatedColumnFormula>IFERROR(VLOOKUP(Government_revenues_table[[#This Row],[GFS Classification]],Table6_GFS_codes_classification[],COLUMNS($F:I)+3,FALSE),"Do not enter data")</calculatedColumnFormula>
    </tableColumn>
    <tableColumn id="1" name="GFS Classification" dataDxfId="64"/>
    <tableColumn id="11" name="Sector" dataDxfId="63"/>
    <tableColumn id="3" name="Revenue stream name" dataDxfId="62"/>
    <tableColumn id="4" name="Government entity" dataDxfId="61"/>
    <tableColumn id="5" name="Revenue value" dataDxfId="60" dataCellStyle="Comma"/>
    <tableColumn id="2" name="Currency" dataDxfId="59"/>
  </tableColumns>
  <tableStyleInfo name="EITI Table" showFirstColumn="0" showLastColumn="0" showRowStripes="1" showColumnStripes="0"/>
</table>
</file>

<file path=xl/tables/table5.xml><?xml version="1.0" encoding="utf-8"?>
<table xmlns="http://schemas.openxmlformats.org/spreadsheetml/2006/main" id="10" name="Table10" displayName="Table10" ref="B14:N327" totalsRowShown="0" headerRowDxfId="58" dataDxfId="57">
  <autoFilter ref="B14:N327"/>
  <sortState ref="B15:N327">
    <sortCondition ref="C14:C327"/>
  </sortState>
  <tableColumns count="13">
    <tableColumn id="7" name="Sector" dataDxfId="56">
      <calculatedColumnFormula>VLOOKUP(C15,Companies[],3,FALSE)</calculatedColumnFormula>
    </tableColumn>
    <tableColumn id="1" name="Company" dataDxfId="55"/>
    <tableColumn id="3" name="Government entity" dataDxfId="54"/>
    <tableColumn id="4" name="Revenue stream name" dataDxfId="53"/>
    <tableColumn id="5" name="Levied on project (Y/N)" dataDxfId="52"/>
    <tableColumn id="6" name="Reported by project (Y/N)" dataDxfId="51" dataCellStyle="Comma"/>
    <tableColumn id="2" name="Project name" dataDxfId="50"/>
    <tableColumn id="13" name="Reporting currency" dataDxfId="49"/>
    <tableColumn id="14" name="Revenue value" dataDxfId="48" dataCellStyle="Comma"/>
    <tableColumn id="18" name="Payment made in-kind (Y/N)" dataDxfId="47"/>
    <tableColumn id="8" name="In-kind volume (if applicable)" dataDxfId="46"/>
    <tableColumn id="9" name="Unit (if applicable)" dataDxfId="45"/>
    <tableColumn id="10" name="Comments" dataDxfId="44"/>
  </tableColumns>
  <tableStyleInfo name="EITI Table" showFirstColumn="0" showLastColumn="0" showRowStripes="1" showColumnStripes="0"/>
</table>
</file>

<file path=xl/tables/table6.xml><?xml version="1.0" encoding="utf-8"?>
<table xmlns="http://schemas.openxmlformats.org/spreadsheetml/2006/main" id="1" name="Table1_Country_codes_and_currencies" displayName="Table1_Country_codes_and_currencies" ref="A2:G246" totalsRowShown="0" headerRowDxfId="43" dataDxfId="42">
  <autoFilter ref="A2:G246"/>
  <sortState ref="A3:G246">
    <sortCondition ref="A2:A246"/>
  </sortState>
  <tableColumns count="7">
    <tableColumn id="1" name="Country or Area name" dataDxfId="41"/>
    <tableColumn id="2" name="ISO Alpha-2 Code" dataDxfId="40"/>
    <tableColumn id="3" name="ISO Alpha-3 Code" dataDxfId="39"/>
    <tableColumn id="4" name="ISO Numeric Code (UN M49)" dataDxfId="38"/>
    <tableColumn id="5" name="Currency code (ISO-4217)" dataDxfId="37"/>
    <tableColumn id="6" name="Currency code num (ISO-4217)" dataDxfId="36"/>
    <tableColumn id="7" name="Currency" dataDxfId="35"/>
  </tableColumns>
  <tableStyleInfo name="EITI Table" showFirstColumn="0" showLastColumn="0" showRowStripes="1" showColumnStripes="0"/>
</table>
</file>

<file path=xl/tables/table7.xml><?xml version="1.0" encoding="utf-8"?>
<table xmlns="http://schemas.openxmlformats.org/spreadsheetml/2006/main" id="2" name="Table2_Simple_options" displayName="Table2_Simple_options" ref="I2:I7" totalsRowShown="0" headerRowDxfId="34" dataDxfId="33">
  <autoFilter ref="I2:I7"/>
  <tableColumns count="1">
    <tableColumn id="1" name="List" dataDxfId="32"/>
  </tableColumns>
  <tableStyleInfo name="EITI Table" showFirstColumn="0" showLastColumn="0" showRowStripes="1" showColumnStripes="0"/>
</table>
</file>

<file path=xl/tables/table8.xml><?xml version="1.0" encoding="utf-8"?>
<table xmlns="http://schemas.openxmlformats.org/spreadsheetml/2006/main" id="4" name="Table4_Currency_code_list" displayName="Table4_Currency_code_list" ref="I10:K168" totalsRowShown="0" headerRowDxfId="31" dataDxfId="29" headerRowBorderDxfId="30" tableBorderDxfId="28">
  <autoFilter ref="I10:K168"/>
  <tableColumns count="3">
    <tableColumn id="1" name="Currency code (ISO-4217)" dataDxfId="27"/>
    <tableColumn id="2" name="Currency code num (ISO-4217)" dataDxfId="26"/>
    <tableColumn id="3" name="Currency" dataDxfId="25"/>
  </tableColumns>
  <tableStyleInfo name="EITI Table" showFirstColumn="0" showLastColumn="0" showRowStripes="1" showColumnStripes="0"/>
</table>
</file>

<file path=xl/tables/table9.xml><?xml version="1.0" encoding="utf-8"?>
<table xmlns="http://schemas.openxmlformats.org/spreadsheetml/2006/main" id="3" name="Table3_Reporting_options" displayName="Table3_Reporting_options" ref="K2:K7" totalsRowShown="0" headerRowDxfId="24" dataDxfId="23">
  <autoFilter ref="K2:K7"/>
  <tableColumns count="1">
    <tableColumn id="1" name="List" dataDxfId="22"/>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data@eiti.org" TargetMode="External"/><Relationship Id="rId7" Type="http://schemas.openxmlformats.org/officeDocument/2006/relationships/hyperlink" Target="https://www.cbl.org.lr/doc/2019annualreport.pdf"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http://www.leiti.org.lr/uploads/2/1/5/6/21569928/liberia_12th_eiti_report_signed.pdf" TargetMode="External"/><Relationship Id="rId5" Type="http://schemas.openxmlformats.org/officeDocument/2006/relationships/hyperlink" Target="mailto:maher.kabsi@bdo-ifi.com" TargetMode="External"/><Relationship Id="rId4" Type="http://schemas.openxmlformats.org/officeDocument/2006/relationships/hyperlink" Target="https://eiti.org/document/standar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iti.org/document/standard" TargetMode="External"/><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 Type="http://schemas.openxmlformats.org/officeDocument/2006/relationships/hyperlink" Target="https://eiti.org/document/standard" TargetMode="External"/><Relationship Id="rId21" Type="http://schemas.openxmlformats.org/officeDocument/2006/relationships/hyperlink" Target="https://eiti.org/document/standard" TargetMode="External"/><Relationship Id="rId34" Type="http://schemas.openxmlformats.org/officeDocument/2006/relationships/printerSettings" Target="../printerSettings/printerSettings3.bin"/><Relationship Id="rId7" Type="http://schemas.openxmlformats.org/officeDocument/2006/relationships/hyperlink" Target="https://unstats.un.org/unsd/tradekb/Knowledgebase/50018/Harmonized-Commodity-Description-and-Coding-Systems-HS"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33" Type="http://schemas.openxmlformats.org/officeDocument/2006/relationships/hyperlink" Target="https://gac.gov.lr/wp-content/uploads/2021/04/NOCAL-Management-Letter-2018.pdf" TargetMode="External"/><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hyperlink" Target="https://mme.gov.lr/liberia-online-repository/"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hyperlink" Target="http://www.leiti.org.lr/uploads/2/1/5/6/21569928/act.pdf"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portals.landfolio.com/Liberia/"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 Id="rId30" Type="http://schemas.openxmlformats.org/officeDocument/2006/relationships/hyperlink" Target="http://portals.landfolio.com/Liberi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gac.gov.lr/" TargetMode="External"/><Relationship Id="rId13" Type="http://schemas.openxmlformats.org/officeDocument/2006/relationships/table" Target="../tables/table2.xml"/><Relationship Id="rId3" Type="http://schemas.openxmlformats.org/officeDocument/2006/relationships/hyperlink" Target="https://eiti.org/summary-data-template" TargetMode="External"/><Relationship Id="rId7" Type="http://schemas.openxmlformats.org/officeDocument/2006/relationships/hyperlink" Target="https://gac.gov.lr/" TargetMode="External"/><Relationship Id="rId12" Type="http://schemas.openxmlformats.org/officeDocument/2006/relationships/table" Target="../tables/table1.xm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hyperlink" Target="https://gac.gov.lr/" TargetMode="External"/><Relationship Id="rId11" Type="http://schemas.openxmlformats.org/officeDocument/2006/relationships/printerSettings" Target="../printerSettings/printerSettings4.bin"/><Relationship Id="rId5" Type="http://schemas.openxmlformats.org/officeDocument/2006/relationships/hyperlink" Target="https://gac.gov.lr/" TargetMode="External"/><Relationship Id="rId10" Type="http://schemas.openxmlformats.org/officeDocument/2006/relationships/hyperlink" Target="https://www.bourse.lu/home" TargetMode="External"/><Relationship Id="rId4" Type="http://schemas.openxmlformats.org/officeDocument/2006/relationships/hyperlink" Target="http://liberia.revenuesystems.org/" TargetMode="External"/><Relationship Id="rId9" Type="http://schemas.openxmlformats.org/officeDocument/2006/relationships/hyperlink" Target="https://gac.gov.lr/" TargetMode="External"/><Relationship Id="rId1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5.bin"/><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eiti-summary-data-templat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summary-data-template" TargetMode="External"/><Relationship Id="rId9"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table" Target="../tables/table5.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57"/>
  <sheetViews>
    <sheetView showGridLines="0" tabSelected="1" topLeftCell="A8" zoomScale="96" zoomScaleNormal="96" workbookViewId="0">
      <selection activeCell="E45" sqref="E45"/>
    </sheetView>
  </sheetViews>
  <sheetFormatPr defaultColWidth="4" defaultRowHeight="24" customHeight="1" x14ac:dyDescent="0.25"/>
  <cols>
    <col min="1" max="1" width="4" style="26"/>
    <col min="2" max="2" width="4" style="26" hidden="1" customWidth="1"/>
    <col min="3" max="3" width="76.42578125" style="26" customWidth="1"/>
    <col min="4" max="4" width="2.85546875" style="26" customWidth="1"/>
    <col min="5" max="5" width="56.140625" style="26" customWidth="1"/>
    <col min="6" max="6" width="2.85546875" style="26" customWidth="1"/>
    <col min="7" max="7" width="50.42578125" style="26" customWidth="1"/>
    <col min="8" max="16384" width="4" style="26"/>
  </cols>
  <sheetData>
    <row r="1" spans="2:7" ht="15.75" customHeight="1" x14ac:dyDescent="0.25">
      <c r="C1" s="27"/>
    </row>
    <row r="2" spans="2:7" ht="15.75" x14ac:dyDescent="0.25">
      <c r="C2" s="28"/>
      <c r="E2" s="28"/>
    </row>
    <row r="3" spans="2:7" ht="15.75" x14ac:dyDescent="0.25">
      <c r="B3" s="28"/>
      <c r="C3" s="28"/>
      <c r="E3" s="29"/>
      <c r="G3" s="29"/>
    </row>
    <row r="4" spans="2:7" ht="15.75" x14ac:dyDescent="0.25">
      <c r="B4" s="28"/>
      <c r="C4" s="28"/>
      <c r="E4" s="29" t="s">
        <v>1632</v>
      </c>
      <c r="G4" s="249">
        <v>44370</v>
      </c>
    </row>
    <row r="5" spans="2:7" ht="15.75" x14ac:dyDescent="0.25">
      <c r="B5" s="28"/>
    </row>
    <row r="6" spans="2:7" ht="3.75" customHeight="1" x14ac:dyDescent="0.25">
      <c r="B6" s="28"/>
    </row>
    <row r="7" spans="2:7" ht="3.75" customHeight="1" x14ac:dyDescent="0.25">
      <c r="B7" s="28"/>
    </row>
    <row r="8" spans="2:7" ht="15.75" x14ac:dyDescent="0.25">
      <c r="B8" s="28"/>
    </row>
    <row r="9" spans="2:7" ht="15.75" x14ac:dyDescent="0.25">
      <c r="B9" s="28"/>
      <c r="C9" s="51"/>
      <c r="D9" s="52"/>
      <c r="E9" s="52"/>
      <c r="F9" s="53"/>
      <c r="G9" s="53"/>
    </row>
    <row r="10" spans="2:7" x14ac:dyDescent="0.25">
      <c r="B10" s="28"/>
      <c r="C10" s="127" t="s">
        <v>0</v>
      </c>
      <c r="D10" s="54"/>
      <c r="E10" s="54"/>
      <c r="F10" s="53"/>
      <c r="G10" s="53"/>
    </row>
    <row r="11" spans="2:7" ht="15.75" x14ac:dyDescent="0.25">
      <c r="B11" s="28"/>
      <c r="C11" s="55" t="s">
        <v>1856</v>
      </c>
      <c r="D11" s="56"/>
      <c r="E11" s="56"/>
      <c r="F11" s="53"/>
      <c r="G11" s="53"/>
    </row>
    <row r="12" spans="2:7" ht="15.75" x14ac:dyDescent="0.25">
      <c r="B12" s="28"/>
      <c r="C12" s="51"/>
      <c r="D12" s="52"/>
      <c r="E12" s="52"/>
      <c r="F12" s="53"/>
      <c r="G12" s="53"/>
    </row>
    <row r="13" spans="2:7" ht="15.75" x14ac:dyDescent="0.25">
      <c r="B13" s="28"/>
      <c r="C13" s="57" t="s">
        <v>1934</v>
      </c>
      <c r="D13" s="52"/>
      <c r="E13" s="52"/>
      <c r="F13" s="53"/>
      <c r="G13" s="53"/>
    </row>
    <row r="14" spans="2:7" ht="15.75" x14ac:dyDescent="0.25">
      <c r="B14" s="28"/>
      <c r="C14" s="328" t="s">
        <v>5</v>
      </c>
      <c r="D14" s="328"/>
      <c r="E14" s="328"/>
      <c r="F14" s="53"/>
      <c r="G14" s="53"/>
    </row>
    <row r="15" spans="2:7" ht="15.75" x14ac:dyDescent="0.25">
      <c r="B15" s="28"/>
      <c r="C15" s="58"/>
      <c r="D15" s="58"/>
      <c r="E15" s="58"/>
      <c r="F15" s="53"/>
      <c r="G15" s="53"/>
    </row>
    <row r="16" spans="2:7" ht="15.75" x14ac:dyDescent="0.25">
      <c r="B16" s="28"/>
      <c r="C16" s="59" t="s">
        <v>1634</v>
      </c>
      <c r="D16" s="60"/>
      <c r="E16" s="60"/>
      <c r="F16" s="53"/>
      <c r="G16" s="53"/>
    </row>
    <row r="17" spans="2:7" ht="15.75" x14ac:dyDescent="0.25">
      <c r="B17" s="28"/>
      <c r="C17" s="61" t="s">
        <v>1635</v>
      </c>
      <c r="D17" s="60"/>
      <c r="E17" s="60"/>
      <c r="F17" s="53"/>
      <c r="G17" s="53"/>
    </row>
    <row r="18" spans="2:7" ht="15.75" x14ac:dyDescent="0.25">
      <c r="B18" s="28"/>
      <c r="C18" s="61" t="s">
        <v>1636</v>
      </c>
      <c r="D18" s="60"/>
      <c r="E18" s="60"/>
      <c r="F18" s="53"/>
      <c r="G18" s="53"/>
    </row>
    <row r="19" spans="2:7" ht="15.75" x14ac:dyDescent="0.25">
      <c r="B19" s="28"/>
      <c r="C19" s="332" t="s">
        <v>1834</v>
      </c>
      <c r="D19" s="332"/>
      <c r="E19" s="332"/>
      <c r="F19" s="53"/>
      <c r="G19" s="53"/>
    </row>
    <row r="20" spans="2:7" ht="32.1" customHeight="1" x14ac:dyDescent="0.25">
      <c r="B20" s="28"/>
      <c r="C20" s="327" t="s">
        <v>1835</v>
      </c>
      <c r="D20" s="327"/>
      <c r="E20" s="327"/>
      <c r="F20" s="53"/>
      <c r="G20" s="53"/>
    </row>
    <row r="21" spans="2:7" ht="15.75" x14ac:dyDescent="0.25">
      <c r="B21" s="28"/>
      <c r="C21" s="60"/>
      <c r="D21" s="60"/>
      <c r="E21" s="60"/>
      <c r="F21" s="53"/>
      <c r="G21" s="53"/>
    </row>
    <row r="22" spans="2:7" ht="15.75" x14ac:dyDescent="0.25">
      <c r="B22" s="28"/>
      <c r="C22" s="59" t="s">
        <v>1836</v>
      </c>
      <c r="D22" s="61"/>
      <c r="E22" s="61"/>
      <c r="F22" s="53"/>
      <c r="G22" s="53"/>
    </row>
    <row r="23" spans="2:7" ht="15.75" x14ac:dyDescent="0.25">
      <c r="B23" s="28"/>
      <c r="C23" s="61"/>
      <c r="D23" s="61"/>
      <c r="E23" s="61"/>
      <c r="F23" s="53"/>
      <c r="G23" s="53"/>
    </row>
    <row r="24" spans="2:7" ht="15.75" x14ac:dyDescent="0.25">
      <c r="B24" s="28"/>
      <c r="C24" s="62"/>
      <c r="D24" s="54"/>
      <c r="E24" s="54"/>
      <c r="F24" s="53"/>
      <c r="G24" s="53"/>
    </row>
    <row r="25" spans="2:7" ht="15.75" x14ac:dyDescent="0.25">
      <c r="B25" s="28"/>
      <c r="C25" s="63" t="s">
        <v>1637</v>
      </c>
      <c r="D25" s="54"/>
      <c r="E25" s="54"/>
      <c r="F25" s="53"/>
      <c r="G25" s="53"/>
    </row>
    <row r="26" spans="2:7" ht="15.75" x14ac:dyDescent="0.25">
      <c r="B26" s="28"/>
      <c r="C26" s="64"/>
      <c r="D26" s="54"/>
      <c r="E26" s="54"/>
      <c r="F26" s="53"/>
      <c r="G26" s="53"/>
    </row>
    <row r="27" spans="2:7" ht="15.75" x14ac:dyDescent="0.25">
      <c r="B27" s="28"/>
      <c r="C27" s="65" t="s">
        <v>1837</v>
      </c>
      <c r="D27" s="54"/>
      <c r="E27" s="54"/>
      <c r="F27" s="53"/>
      <c r="G27" s="53"/>
    </row>
    <row r="28" spans="2:7" ht="15.75" x14ac:dyDescent="0.25">
      <c r="B28" s="28"/>
      <c r="C28" s="65" t="s">
        <v>1838</v>
      </c>
      <c r="D28" s="54"/>
      <c r="E28" s="54"/>
      <c r="F28" s="53"/>
      <c r="G28" s="53"/>
    </row>
    <row r="29" spans="2:7" ht="15.75" x14ac:dyDescent="0.25">
      <c r="B29" s="28"/>
      <c r="C29" s="65" t="s">
        <v>1839</v>
      </c>
      <c r="D29" s="54"/>
      <c r="E29" s="54"/>
      <c r="F29" s="53"/>
      <c r="G29" s="53"/>
    </row>
    <row r="30" spans="2:7" ht="15.75" x14ac:dyDescent="0.25">
      <c r="B30" s="28"/>
      <c r="C30" s="65" t="s">
        <v>1840</v>
      </c>
      <c r="D30" s="54"/>
      <c r="E30" s="54"/>
      <c r="F30" s="53"/>
      <c r="G30" s="53"/>
    </row>
    <row r="31" spans="2:7" ht="15.75" x14ac:dyDescent="0.25">
      <c r="B31" s="28"/>
      <c r="C31" s="65" t="s">
        <v>1841</v>
      </c>
      <c r="D31" s="54"/>
      <c r="E31" s="54"/>
      <c r="F31" s="53"/>
      <c r="G31" s="53"/>
    </row>
    <row r="32" spans="2:7" ht="15.75" x14ac:dyDescent="0.25">
      <c r="B32" s="28"/>
      <c r="C32" s="62"/>
      <c r="D32" s="62"/>
      <c r="E32" s="62"/>
      <c r="F32" s="53"/>
      <c r="G32" s="53"/>
    </row>
    <row r="33" spans="2:7" ht="15.75" x14ac:dyDescent="0.25">
      <c r="B33" s="28"/>
      <c r="C33" s="325" t="s">
        <v>1855</v>
      </c>
      <c r="D33" s="325"/>
      <c r="E33" s="325"/>
      <c r="F33" s="325"/>
      <c r="G33" s="325"/>
    </row>
    <row r="34" spans="2:7" s="30" customFormat="1" ht="15.75" x14ac:dyDescent="0.3">
      <c r="B34" s="31"/>
      <c r="C34" s="32"/>
      <c r="D34" s="32"/>
      <c r="E34" s="33"/>
      <c r="F34" s="31"/>
      <c r="G34" s="31"/>
    </row>
    <row r="35" spans="2:7" ht="31.5" x14ac:dyDescent="0.25">
      <c r="B35" s="28"/>
      <c r="C35" s="66" t="s">
        <v>1858</v>
      </c>
      <c r="E35" s="232" t="s">
        <v>1638</v>
      </c>
      <c r="G35" s="35" t="s">
        <v>1639</v>
      </c>
    </row>
    <row r="36" spans="2:7" s="30" customFormat="1" ht="15.75" x14ac:dyDescent="0.25">
      <c r="B36" s="31"/>
      <c r="C36" s="36"/>
      <c r="E36" s="36"/>
      <c r="G36" s="36"/>
    </row>
    <row r="37" spans="2:7" ht="15.75" x14ac:dyDescent="0.3">
      <c r="B37" s="28"/>
      <c r="C37" s="59" t="s">
        <v>1857</v>
      </c>
      <c r="D37" s="62"/>
      <c r="E37" s="67"/>
      <c r="F37" s="53"/>
      <c r="G37" s="53"/>
    </row>
    <row r="38" spans="2:7" ht="15.75" x14ac:dyDescent="0.3">
      <c r="B38" s="28"/>
      <c r="C38" s="37"/>
      <c r="D38" s="37"/>
      <c r="E38" s="38"/>
      <c r="F38" s="28"/>
      <c r="G38" s="28"/>
    </row>
    <row r="40" spans="2:7" ht="15.6" customHeight="1" x14ac:dyDescent="0.25">
      <c r="B40" s="28"/>
      <c r="C40" s="68" t="s">
        <v>1842</v>
      </c>
      <c r="D40" s="39"/>
      <c r="E40" s="71" t="s">
        <v>1843</v>
      </c>
      <c r="F40" s="72"/>
      <c r="G40" s="73"/>
    </row>
    <row r="41" spans="2:7" ht="43.5" customHeight="1" x14ac:dyDescent="0.25">
      <c r="B41" s="28"/>
      <c r="C41" s="69" t="s">
        <v>1844</v>
      </c>
      <c r="D41" s="39"/>
      <c r="E41" s="74" t="s">
        <v>1845</v>
      </c>
      <c r="F41" s="75"/>
      <c r="G41" s="76"/>
    </row>
    <row r="42" spans="2:7" ht="31.5" customHeight="1" x14ac:dyDescent="0.25">
      <c r="B42" s="28"/>
      <c r="C42" s="69" t="s">
        <v>1846</v>
      </c>
      <c r="D42" s="39"/>
      <c r="E42" s="77" t="s">
        <v>1847</v>
      </c>
      <c r="F42" s="75"/>
      <c r="G42" s="76"/>
    </row>
    <row r="43" spans="2:7" ht="24" customHeight="1" x14ac:dyDescent="0.25">
      <c r="B43" s="28"/>
      <c r="C43" s="69" t="s">
        <v>1848</v>
      </c>
      <c r="D43" s="39"/>
      <c r="E43" s="74" t="s">
        <v>1849</v>
      </c>
      <c r="F43" s="75"/>
      <c r="G43" s="76"/>
    </row>
    <row r="44" spans="2:7" ht="48" customHeight="1" x14ac:dyDescent="0.25">
      <c r="B44" s="28"/>
      <c r="C44" s="70" t="s">
        <v>1850</v>
      </c>
      <c r="D44" s="39"/>
      <c r="E44" s="78" t="s">
        <v>1851</v>
      </c>
      <c r="F44" s="79"/>
      <c r="G44" s="80"/>
    </row>
    <row r="45" spans="2:7" ht="12" customHeight="1" thickBot="1" x14ac:dyDescent="0.3">
      <c r="B45" s="28"/>
    </row>
    <row r="46" spans="2:7" ht="16.5" thickBot="1" x14ac:dyDescent="0.3">
      <c r="B46" s="28"/>
      <c r="C46" s="329" t="s">
        <v>1833</v>
      </c>
      <c r="D46" s="330"/>
      <c r="E46" s="330"/>
      <c r="F46" s="330"/>
      <c r="G46" s="331"/>
    </row>
    <row r="47" spans="2:7" ht="16.5" thickBot="1" x14ac:dyDescent="0.3">
      <c r="C47" s="326" t="s">
        <v>1852</v>
      </c>
      <c r="D47" s="326"/>
      <c r="E47" s="326"/>
      <c r="F47" s="326"/>
      <c r="G47" s="326"/>
    </row>
    <row r="48" spans="2:7" ht="16.5" thickBot="1" x14ac:dyDescent="0.3">
      <c r="C48" s="37"/>
      <c r="D48" s="37"/>
      <c r="E48" s="37"/>
      <c r="F48" s="37"/>
      <c r="G48" s="28"/>
    </row>
    <row r="49" spans="2:7" ht="15.75" x14ac:dyDescent="0.25">
      <c r="C49" s="40" t="s">
        <v>1832</v>
      </c>
      <c r="D49" s="41"/>
      <c r="E49" s="42"/>
      <c r="F49" s="41"/>
      <c r="G49" s="41"/>
    </row>
    <row r="50" spans="2:7" ht="15.75" x14ac:dyDescent="0.25">
      <c r="C50" s="324" t="s">
        <v>1853</v>
      </c>
      <c r="D50" s="324"/>
      <c r="E50" s="324"/>
      <c r="F50" s="324"/>
      <c r="G50" s="324"/>
    </row>
    <row r="51" spans="2:7" ht="15.75" x14ac:dyDescent="0.25">
      <c r="B51" s="43" t="s">
        <v>993</v>
      </c>
      <c r="C51" s="44" t="s">
        <v>1854</v>
      </c>
      <c r="D51" s="43"/>
      <c r="E51" s="45"/>
      <c r="F51" s="43"/>
      <c r="G51" s="46"/>
    </row>
    <row r="52" spans="2:7" ht="15.75" x14ac:dyDescent="0.25"/>
    <row r="53" spans="2:7" ht="15.75" x14ac:dyDescent="0.25"/>
    <row r="54" spans="2:7" ht="15.75" x14ac:dyDescent="0.25"/>
    <row r="55" spans="2:7" ht="15.75" x14ac:dyDescent="0.25"/>
    <row r="56" spans="2:7" ht="15.75" x14ac:dyDescent="0.25"/>
    <row r="57" spans="2:7" ht="15.75" x14ac:dyDescent="0.25"/>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formula1>444</formula1>
      <formula2>555</formula2>
    </dataValidation>
    <dataValidation type="whole" allowBlank="1" showInputMessage="1" showErrorMessage="1" errorTitle="Do not edit these cells" error="Please do not edit these cells" sqref="G1:G3 C1:F4 C5:G52">
      <formula1>10000</formula1>
      <formula2>50000</formula2>
    </dataValidation>
  </dataValidations>
  <hyperlinks>
    <hyperlink ref="C20:E20" r:id="rId1" display="The data will be used to populate the global EITI data repository, available on the international EITI website: https://eiti.org/data"/>
    <hyperlink ref="C47:G47" r:id="rId2" display="Give us your feedback or report a conflict in the data! Write to us at  data@eiti.org"/>
    <hyperlink ref="G47" r:id="rId3" display="Give us your feedback or report a conflict in the data! Write to us at  data@eiti.org"/>
    <hyperlink ref="E47:F47" r:id="rId4" display="Give us your feedback or report a conflict in the data! Write to us at  data@eiti.org"/>
    <hyperlink ref="F47" r:id="rId5" display="Give us your feedback or report a conflict in the data! Write to us at  data@eiti.org"/>
    <hyperlink ref="C46:G46" r:id="rId6" display="For the latest version of Summary data templates, see  https://eiti.org/summary-data-template"/>
    <hyperlink ref="C19:E19" r:id="rId7" display="3. This Data sheet should be submitted alongside the EITI Report. Send it to the International Secretariat: data@eiti.org "/>
    <hyperlink ref="F46" r:id="rId8" display="Curious about your country? Check if you country implements the EITI Standard at  https://eiti.org/countries"/>
    <hyperlink ref="E46:F46" r:id="rId9" display="Curious about your country? Check if you country implements the EITI Standard at  https://eiti.org/countries"/>
    <hyperlink ref="G46" r:id="rId10" display="Curious about your country? Check if you country implements the EITI Standard at  https://eiti.org/countries"/>
    <hyperlink ref="C46:G46" r:id="rId11" display="For the latest version of Summary data templates, see  https://eiti.org/summary-data-template"/>
    <hyperlink ref="C33:D33" r:id="rId12" display="The International Secretariat can provide advice and support on request. Please contact "/>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96"/>
  <sheetViews>
    <sheetView showGridLines="0" topLeftCell="A49" zoomScale="90" zoomScaleNormal="90" workbookViewId="0">
      <selection activeCell="G51" sqref="G51"/>
    </sheetView>
  </sheetViews>
  <sheetFormatPr defaultColWidth="4" defaultRowHeight="24" customHeight="1" x14ac:dyDescent="0.25"/>
  <cols>
    <col min="1" max="1" width="4" style="12"/>
    <col min="2" max="2" width="4" style="12" hidden="1" customWidth="1"/>
    <col min="3" max="3" width="75" style="12" bestFit="1" customWidth="1"/>
    <col min="4" max="4" width="2.85546875" style="12" customWidth="1"/>
    <col min="5" max="5" width="44.42578125" style="12" bestFit="1" customWidth="1"/>
    <col min="6" max="6" width="2.85546875" style="12" customWidth="1"/>
    <col min="7" max="7" width="40.140625" style="12" bestFit="1" customWidth="1"/>
    <col min="8" max="16384" width="4" style="12"/>
  </cols>
  <sheetData>
    <row r="1" spans="1:7" ht="16.5" x14ac:dyDescent="0.25">
      <c r="B1" s="13"/>
    </row>
    <row r="2" spans="1:7" ht="16.5" x14ac:dyDescent="0.25">
      <c r="B2" s="13"/>
      <c r="C2" s="336" t="s">
        <v>1859</v>
      </c>
      <c r="D2" s="336"/>
      <c r="E2" s="336"/>
      <c r="F2" s="336"/>
      <c r="G2" s="336"/>
    </row>
    <row r="3" spans="1:7" s="206" customFormat="1" x14ac:dyDescent="0.25">
      <c r="B3" s="205"/>
      <c r="C3" s="337" t="s">
        <v>1633</v>
      </c>
      <c r="D3" s="337"/>
      <c r="E3" s="337"/>
      <c r="F3" s="337"/>
      <c r="G3" s="337"/>
    </row>
    <row r="4" spans="1:7" ht="12.75" customHeight="1" x14ac:dyDescent="0.25">
      <c r="B4" s="13"/>
      <c r="C4" s="338" t="s">
        <v>1860</v>
      </c>
      <c r="D4" s="338"/>
      <c r="E4" s="338"/>
      <c r="F4" s="338"/>
      <c r="G4" s="338"/>
    </row>
    <row r="5" spans="1:7" ht="12.75" customHeight="1" x14ac:dyDescent="0.25">
      <c r="B5" s="13"/>
      <c r="C5" s="339" t="s">
        <v>1631</v>
      </c>
      <c r="D5" s="339"/>
      <c r="E5" s="339"/>
      <c r="F5" s="339"/>
      <c r="G5" s="339"/>
    </row>
    <row r="6" spans="1:7" ht="12.75" customHeight="1" x14ac:dyDescent="0.25">
      <c r="B6" s="13"/>
      <c r="C6" s="339" t="s">
        <v>1861</v>
      </c>
      <c r="D6" s="339"/>
      <c r="E6" s="339"/>
      <c r="F6" s="339"/>
      <c r="G6" s="339"/>
    </row>
    <row r="7" spans="1:7" ht="12.75" customHeight="1" x14ac:dyDescent="0.3">
      <c r="B7" s="13"/>
      <c r="C7" s="343" t="s">
        <v>1862</v>
      </c>
      <c r="D7" s="343"/>
      <c r="E7" s="343"/>
      <c r="F7" s="343"/>
      <c r="G7" s="343"/>
    </row>
    <row r="8" spans="1:7" ht="16.5" x14ac:dyDescent="0.25">
      <c r="B8" s="13"/>
      <c r="C8" s="26"/>
      <c r="D8" s="81"/>
      <c r="E8" s="81"/>
      <c r="F8" s="26"/>
      <c r="G8" s="26"/>
    </row>
    <row r="9" spans="1:7" ht="16.5" x14ac:dyDescent="0.25">
      <c r="B9" s="13"/>
      <c r="C9" s="66" t="s">
        <v>1932</v>
      </c>
      <c r="D9" s="30"/>
      <c r="E9" s="34" t="s">
        <v>1931</v>
      </c>
      <c r="F9" s="30"/>
      <c r="G9" s="35" t="s">
        <v>1639</v>
      </c>
    </row>
    <row r="10" spans="1:7" ht="16.5" x14ac:dyDescent="0.25">
      <c r="B10" s="13"/>
      <c r="C10" s="26"/>
      <c r="D10" s="81"/>
      <c r="E10" s="81"/>
      <c r="F10" s="26"/>
      <c r="G10" s="26"/>
    </row>
    <row r="11" spans="1:7" s="206" customFormat="1" x14ac:dyDescent="0.25">
      <c r="B11" s="208"/>
      <c r="C11" s="220" t="s">
        <v>1626</v>
      </c>
      <c r="D11" s="205"/>
      <c r="E11" s="207"/>
      <c r="F11" s="205"/>
      <c r="G11" s="205"/>
    </row>
    <row r="12" spans="1:7" ht="20.25" thickBot="1" x14ac:dyDescent="0.3">
      <c r="A12" s="20"/>
      <c r="B12" s="21"/>
      <c r="C12" s="221" t="s">
        <v>1327</v>
      </c>
      <c r="D12" s="222"/>
      <c r="E12" s="223" t="s">
        <v>1005</v>
      </c>
      <c r="F12" s="222"/>
      <c r="G12" s="224" t="s">
        <v>1339</v>
      </c>
    </row>
    <row r="13" spans="1:7" ht="17.25" thickBot="1" x14ac:dyDescent="0.3">
      <c r="B13" s="22"/>
      <c r="C13" s="82" t="s">
        <v>993</v>
      </c>
      <c r="D13" s="83"/>
      <c r="E13" s="84"/>
      <c r="F13" s="83"/>
      <c r="G13" s="84"/>
    </row>
    <row r="14" spans="1:7" ht="16.5" x14ac:dyDescent="0.25">
      <c r="A14" s="18"/>
      <c r="B14" s="15" t="s">
        <v>993</v>
      </c>
      <c r="C14" s="85" t="s">
        <v>983</v>
      </c>
      <c r="D14" s="43"/>
      <c r="E14" s="120" t="s">
        <v>363</v>
      </c>
      <c r="F14" s="43"/>
      <c r="G14" s="86"/>
    </row>
    <row r="15" spans="1:7" ht="16.5" x14ac:dyDescent="0.25">
      <c r="A15" s="18"/>
      <c r="B15" s="15" t="s">
        <v>993</v>
      </c>
      <c r="C15" s="85" t="s">
        <v>737</v>
      </c>
      <c r="D15" s="43"/>
      <c r="E15" s="88" t="s">
        <v>365</v>
      </c>
      <c r="F15" s="43"/>
      <c r="G15" s="86"/>
    </row>
    <row r="16" spans="1:7" ht="16.5" x14ac:dyDescent="0.25">
      <c r="B16" s="15" t="s">
        <v>993</v>
      </c>
      <c r="C16" s="85" t="s">
        <v>1325</v>
      </c>
      <c r="D16" s="43"/>
      <c r="E16" s="88" t="s">
        <v>1258</v>
      </c>
      <c r="F16" s="43"/>
      <c r="G16" s="86"/>
    </row>
    <row r="17" spans="1:7" ht="17.25" thickBot="1" x14ac:dyDescent="0.3">
      <c r="B17" s="15" t="s">
        <v>993</v>
      </c>
      <c r="C17" s="92" t="s">
        <v>1326</v>
      </c>
      <c r="D17" s="89"/>
      <c r="E17" s="90" t="s">
        <v>1128</v>
      </c>
      <c r="F17" s="89"/>
      <c r="G17" s="91"/>
    </row>
    <row r="18" spans="1:7" ht="17.25" thickBot="1" x14ac:dyDescent="0.3">
      <c r="B18" s="22"/>
      <c r="C18" s="82" t="s">
        <v>994</v>
      </c>
      <c r="D18" s="83"/>
      <c r="E18" s="84"/>
      <c r="F18" s="83"/>
      <c r="G18" s="84"/>
    </row>
    <row r="19" spans="1:7" ht="16.5" x14ac:dyDescent="0.25">
      <c r="A19" s="18"/>
      <c r="B19" s="15" t="s">
        <v>994</v>
      </c>
      <c r="C19" s="85" t="s">
        <v>984</v>
      </c>
      <c r="D19" s="43"/>
      <c r="E19" s="121">
        <v>43282</v>
      </c>
      <c r="F19" s="43"/>
      <c r="G19" s="86"/>
    </row>
    <row r="20" spans="1:7" ht="17.25" thickBot="1" x14ac:dyDescent="0.3">
      <c r="A20" s="18"/>
      <c r="B20" s="15" t="s">
        <v>994</v>
      </c>
      <c r="C20" s="92" t="s">
        <v>985</v>
      </c>
      <c r="D20" s="89"/>
      <c r="E20" s="121">
        <v>43646</v>
      </c>
      <c r="F20" s="89"/>
      <c r="G20" s="91"/>
    </row>
    <row r="21" spans="1:7" ht="17.25" thickBot="1" x14ac:dyDescent="0.3">
      <c r="B21" s="22"/>
      <c r="C21" s="82" t="s">
        <v>1328</v>
      </c>
      <c r="D21" s="83"/>
      <c r="E21" s="93"/>
      <c r="F21" s="83"/>
      <c r="G21" s="84"/>
    </row>
    <row r="22" spans="1:7" ht="16.5" x14ac:dyDescent="0.25">
      <c r="B22" s="15" t="s">
        <v>1328</v>
      </c>
      <c r="C22" s="94" t="s">
        <v>995</v>
      </c>
      <c r="D22" s="43"/>
      <c r="E22" s="120" t="s">
        <v>996</v>
      </c>
      <c r="F22" s="43"/>
      <c r="G22" s="86"/>
    </row>
    <row r="23" spans="1:7" ht="16.5" x14ac:dyDescent="0.25">
      <c r="A23" s="18"/>
      <c r="B23" s="15" t="s">
        <v>1328</v>
      </c>
      <c r="C23" s="85" t="s">
        <v>1004</v>
      </c>
      <c r="D23" s="43"/>
      <c r="E23" s="122" t="s">
        <v>1942</v>
      </c>
      <c r="F23" s="43"/>
      <c r="G23" s="86"/>
    </row>
    <row r="24" spans="1:7" ht="16.5" x14ac:dyDescent="0.25">
      <c r="B24" s="15" t="s">
        <v>1328</v>
      </c>
      <c r="C24" s="85" t="s">
        <v>1002</v>
      </c>
      <c r="D24" s="43"/>
      <c r="E24" s="123">
        <v>44316</v>
      </c>
      <c r="F24" s="43"/>
      <c r="G24" s="86"/>
    </row>
    <row r="25" spans="1:7" ht="16.5" x14ac:dyDescent="0.25">
      <c r="A25" s="18"/>
      <c r="B25" s="15" t="s">
        <v>1328</v>
      </c>
      <c r="C25" s="85" t="s">
        <v>1332</v>
      </c>
      <c r="D25" s="43"/>
      <c r="E25" s="285" t="s">
        <v>2114</v>
      </c>
      <c r="F25" s="43"/>
      <c r="G25" s="86"/>
    </row>
    <row r="26" spans="1:7" ht="16.5" x14ac:dyDescent="0.25">
      <c r="B26" s="15" t="s">
        <v>1328</v>
      </c>
      <c r="C26" s="95" t="s">
        <v>1739</v>
      </c>
      <c r="D26" s="96"/>
      <c r="E26" s="125" t="s">
        <v>999</v>
      </c>
      <c r="F26" s="96"/>
      <c r="G26" s="97"/>
    </row>
    <row r="27" spans="1:7" ht="16.5" x14ac:dyDescent="0.25">
      <c r="B27" s="15" t="s">
        <v>1328</v>
      </c>
      <c r="C27" s="85" t="s">
        <v>1648</v>
      </c>
      <c r="D27" s="43"/>
      <c r="E27" s="279" t="s">
        <v>443</v>
      </c>
      <c r="F27" s="43"/>
      <c r="G27" s="98"/>
    </row>
    <row r="28" spans="1:7" ht="16.5" x14ac:dyDescent="0.25">
      <c r="A28" s="18"/>
      <c r="B28" s="15" t="s">
        <v>1328</v>
      </c>
      <c r="C28" s="85" t="s">
        <v>1664</v>
      </c>
      <c r="D28" s="43"/>
      <c r="E28" s="280" t="s">
        <v>443</v>
      </c>
      <c r="F28" s="43"/>
      <c r="G28" s="98"/>
    </row>
    <row r="29" spans="1:7" ht="16.5" x14ac:dyDescent="0.25">
      <c r="B29" s="15" t="s">
        <v>1328</v>
      </c>
      <c r="C29" s="95" t="s">
        <v>1329</v>
      </c>
      <c r="D29" s="96"/>
      <c r="E29" s="122" t="s">
        <v>996</v>
      </c>
      <c r="F29" s="99"/>
      <c r="G29" s="100"/>
    </row>
    <row r="30" spans="1:7" ht="94.5" x14ac:dyDescent="0.25">
      <c r="A30" s="18"/>
      <c r="B30" s="15" t="s">
        <v>1328</v>
      </c>
      <c r="C30" s="85" t="s">
        <v>1330</v>
      </c>
      <c r="D30" s="43"/>
      <c r="E30" s="286" t="s">
        <v>443</v>
      </c>
      <c r="F30" s="43"/>
      <c r="G30" s="250" t="s">
        <v>1943</v>
      </c>
    </row>
    <row r="31" spans="1:7" ht="17.25" thickBot="1" x14ac:dyDescent="0.3">
      <c r="A31" s="18"/>
      <c r="B31" s="15" t="s">
        <v>1328</v>
      </c>
      <c r="C31" s="85" t="s">
        <v>1331</v>
      </c>
      <c r="D31" s="101"/>
      <c r="E31" s="124" t="s">
        <v>1944</v>
      </c>
      <c r="F31" s="89"/>
      <c r="G31" s="102"/>
    </row>
    <row r="32" spans="1:7" ht="15.95" customHeight="1" thickBot="1" x14ac:dyDescent="0.3">
      <c r="A32" s="13"/>
      <c r="C32" s="219" t="s">
        <v>1926</v>
      </c>
      <c r="D32" s="103"/>
      <c r="E32" s="45"/>
      <c r="F32" s="104"/>
      <c r="G32" s="46"/>
    </row>
    <row r="33" spans="1:7" ht="16.5" x14ac:dyDescent="0.25">
      <c r="A33" s="15"/>
      <c r="B33" s="17"/>
      <c r="C33" s="105" t="s">
        <v>1641</v>
      </c>
      <c r="D33" s="43"/>
      <c r="E33" s="292" t="s">
        <v>1575</v>
      </c>
      <c r="F33" s="28"/>
      <c r="G33" s="106" t="str">
        <f>IF(OR($E$29=Lists!$I$4,$E$29=Lists!$I$5),"&lt;URL&gt;","")</f>
        <v>&lt;URL&gt;</v>
      </c>
    </row>
    <row r="34" spans="1:7" ht="17.25" thickBot="1" x14ac:dyDescent="0.3">
      <c r="A34" s="13"/>
      <c r="B34" s="15" t="s">
        <v>1337</v>
      </c>
      <c r="C34" s="107" t="s">
        <v>1429</v>
      </c>
      <c r="D34" s="89"/>
      <c r="E34" s="280" t="s">
        <v>443</v>
      </c>
      <c r="F34" s="83"/>
      <c r="G34" s="108"/>
    </row>
    <row r="35" spans="1:7" ht="18" customHeight="1" thickBot="1" x14ac:dyDescent="0.3">
      <c r="A35" s="18"/>
      <c r="B35" s="15" t="s">
        <v>1337</v>
      </c>
      <c r="C35" s="82" t="s">
        <v>1337</v>
      </c>
      <c r="D35" s="83"/>
      <c r="E35" s="104"/>
      <c r="F35" s="83"/>
      <c r="G35" s="104"/>
    </row>
    <row r="36" spans="1:7" ht="15.6" customHeight="1" x14ac:dyDescent="0.25">
      <c r="B36" s="15" t="s">
        <v>1337</v>
      </c>
      <c r="C36" s="87" t="s">
        <v>1003</v>
      </c>
      <c r="D36" s="43"/>
      <c r="E36" s="88"/>
      <c r="F36" s="43"/>
      <c r="G36" s="43"/>
    </row>
    <row r="37" spans="1:7" ht="16.5" customHeight="1" x14ac:dyDescent="0.25">
      <c r="A37" s="18"/>
      <c r="B37" s="15" t="s">
        <v>1337</v>
      </c>
      <c r="C37" s="109" t="s">
        <v>986</v>
      </c>
      <c r="D37" s="43"/>
      <c r="E37" s="122" t="s">
        <v>996</v>
      </c>
      <c r="F37" s="43"/>
      <c r="G37" s="98"/>
    </row>
    <row r="38" spans="1:7" ht="16.5" customHeight="1" x14ac:dyDescent="0.25">
      <c r="A38" s="18"/>
      <c r="B38" s="15" t="s">
        <v>1337</v>
      </c>
      <c r="C38" s="109" t="s">
        <v>987</v>
      </c>
      <c r="D38" s="43"/>
      <c r="E38" s="122" t="s">
        <v>996</v>
      </c>
      <c r="F38" s="43"/>
      <c r="G38" s="98"/>
    </row>
    <row r="39" spans="1:7" ht="15.6" customHeight="1" x14ac:dyDescent="0.25">
      <c r="B39" s="15" t="s">
        <v>1337</v>
      </c>
      <c r="C39" s="109" t="s">
        <v>1427</v>
      </c>
      <c r="D39" s="43"/>
      <c r="E39" s="122" t="s">
        <v>996</v>
      </c>
      <c r="F39" s="43"/>
      <c r="G39" s="98"/>
    </row>
    <row r="40" spans="1:7" ht="18" customHeight="1" x14ac:dyDescent="0.25">
      <c r="B40" s="15" t="s">
        <v>1337</v>
      </c>
      <c r="C40" s="109" t="s">
        <v>1816</v>
      </c>
      <c r="D40" s="43"/>
      <c r="E40" s="122" t="s">
        <v>996</v>
      </c>
      <c r="F40" s="43"/>
      <c r="G40" s="98"/>
    </row>
    <row r="41" spans="1:7" ht="18" customHeight="1" x14ac:dyDescent="0.25">
      <c r="B41" s="15"/>
      <c r="C41" s="85" t="s">
        <v>1945</v>
      </c>
      <c r="D41" s="247"/>
      <c r="E41" s="122" t="s">
        <v>996</v>
      </c>
      <c r="F41" s="247"/>
      <c r="G41" s="98"/>
    </row>
    <row r="42" spans="1:7" ht="16.5" x14ac:dyDescent="0.25">
      <c r="B42" s="15" t="s">
        <v>1337</v>
      </c>
      <c r="C42" s="85" t="s">
        <v>1946</v>
      </c>
      <c r="D42" s="43"/>
      <c r="E42" s="122" t="s">
        <v>996</v>
      </c>
      <c r="F42" s="43"/>
      <c r="G42" s="98"/>
    </row>
    <row r="43" spans="1:7" ht="16.5" x14ac:dyDescent="0.25">
      <c r="B43" s="15" t="s">
        <v>1337</v>
      </c>
      <c r="C43" s="109" t="s">
        <v>1738</v>
      </c>
      <c r="D43" s="43"/>
      <c r="E43" s="251">
        <v>9</v>
      </c>
      <c r="F43" s="43"/>
      <c r="G43" s="98"/>
    </row>
    <row r="44" spans="1:7" ht="16.5" x14ac:dyDescent="0.25">
      <c r="B44" s="15" t="s">
        <v>1337</v>
      </c>
      <c r="C44" s="109" t="s">
        <v>1815</v>
      </c>
      <c r="D44" s="110"/>
      <c r="E44" s="251">
        <v>21</v>
      </c>
      <c r="F44" s="43"/>
      <c r="G44" s="111"/>
    </row>
    <row r="45" spans="1:7" ht="16.5" x14ac:dyDescent="0.25">
      <c r="B45" s="15" t="s">
        <v>1337</v>
      </c>
      <c r="C45" s="112" t="s">
        <v>1863</v>
      </c>
      <c r="D45" s="43"/>
      <c r="E45" s="125" t="s">
        <v>1128</v>
      </c>
      <c r="F45" s="96"/>
      <c r="G45" s="98"/>
    </row>
    <row r="46" spans="1:7" ht="16.5" x14ac:dyDescent="0.25">
      <c r="B46" s="15" t="s">
        <v>1337</v>
      </c>
      <c r="C46" s="113" t="s">
        <v>1333</v>
      </c>
      <c r="D46" s="43"/>
      <c r="E46" s="126">
        <v>194.38</v>
      </c>
      <c r="F46" s="43"/>
      <c r="G46" s="98"/>
    </row>
    <row r="47" spans="1:7" ht="17.25" thickBot="1" x14ac:dyDescent="0.3">
      <c r="B47" s="15" t="s">
        <v>1337</v>
      </c>
      <c r="C47" s="218" t="s">
        <v>1737</v>
      </c>
      <c r="D47" s="89"/>
      <c r="E47" s="287" t="s">
        <v>2115</v>
      </c>
      <c r="F47" s="89"/>
      <c r="G47" s="132"/>
    </row>
    <row r="48" spans="1:7" s="20" customFormat="1" ht="17.25" thickBot="1" x14ac:dyDescent="0.3">
      <c r="A48" s="12"/>
      <c r="B48" s="15" t="s">
        <v>1337</v>
      </c>
      <c r="C48" s="216" t="s">
        <v>1924</v>
      </c>
      <c r="D48" s="89"/>
      <c r="E48" s="217"/>
      <c r="F48" s="89"/>
      <c r="G48" s="132"/>
    </row>
    <row r="49" spans="1:7" ht="15.6" customHeight="1" x14ac:dyDescent="0.25">
      <c r="B49" s="15" t="s">
        <v>1337</v>
      </c>
      <c r="C49" s="109" t="s">
        <v>1334</v>
      </c>
      <c r="D49" s="43"/>
      <c r="E49" s="122" t="s">
        <v>996</v>
      </c>
      <c r="F49" s="43"/>
      <c r="G49" s="98"/>
    </row>
    <row r="50" spans="1:7" s="18" customFormat="1" ht="16.5" x14ac:dyDescent="0.25">
      <c r="A50" s="12"/>
      <c r="B50" s="15"/>
      <c r="C50" s="109" t="s">
        <v>1428</v>
      </c>
      <c r="D50" s="43"/>
      <c r="E50" s="122" t="s">
        <v>996</v>
      </c>
      <c r="F50" s="43"/>
      <c r="G50" s="98"/>
    </row>
    <row r="51" spans="1:7" s="18" customFormat="1" ht="15.6" customHeight="1" x14ac:dyDescent="0.25">
      <c r="A51" s="12"/>
      <c r="B51" s="15"/>
      <c r="C51" s="109" t="s">
        <v>1335</v>
      </c>
      <c r="D51" s="43"/>
      <c r="E51" s="122" t="s">
        <v>996</v>
      </c>
      <c r="F51" s="43"/>
      <c r="G51" s="98"/>
    </row>
    <row r="52" spans="1:7" ht="17.25" thickBot="1" x14ac:dyDescent="0.3">
      <c r="B52" s="15"/>
      <c r="C52" s="131" t="s">
        <v>1336</v>
      </c>
      <c r="D52" s="89"/>
      <c r="E52" s="122" t="s">
        <v>1001</v>
      </c>
      <c r="F52" s="89"/>
      <c r="G52" s="132"/>
    </row>
    <row r="53" spans="1:7" ht="17.25" thickBot="1" x14ac:dyDescent="0.3">
      <c r="B53" s="15"/>
      <c r="C53" s="128" t="s">
        <v>1864</v>
      </c>
      <c r="D53" s="129"/>
      <c r="E53" s="130">
        <f>SUM(E54:E57)</f>
        <v>1</v>
      </c>
      <c r="F53" s="129"/>
      <c r="G53" s="129"/>
    </row>
    <row r="54" spans="1:7" ht="16.5" x14ac:dyDescent="0.25">
      <c r="B54" s="15"/>
      <c r="C54" s="85" t="s">
        <v>1619</v>
      </c>
      <c r="D54" s="43"/>
      <c r="E54" s="114">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0.15714285714285714</v>
      </c>
      <c r="F54" s="43"/>
      <c r="G54" s="115" t="s">
        <v>1620</v>
      </c>
    </row>
    <row r="55" spans="1:7" s="18" customFormat="1" ht="16.5" x14ac:dyDescent="0.25">
      <c r="B55" s="22"/>
      <c r="C55" s="85" t="s">
        <v>1652</v>
      </c>
      <c r="D55" s="43"/>
      <c r="E55" s="114">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0.35714285714285715</v>
      </c>
      <c r="F55" s="43"/>
      <c r="G55" s="115" t="s">
        <v>1620</v>
      </c>
    </row>
    <row r="56" spans="1:7" s="18" customFormat="1" ht="16.5" x14ac:dyDescent="0.25">
      <c r="A56" s="12"/>
      <c r="B56" s="15" t="s">
        <v>1338</v>
      </c>
      <c r="C56" s="85" t="s">
        <v>1000</v>
      </c>
      <c r="D56" s="43"/>
      <c r="E56" s="114">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0.11428571428571428</v>
      </c>
      <c r="F56" s="43"/>
      <c r="G56" s="115" t="s">
        <v>1620</v>
      </c>
    </row>
    <row r="57" spans="1:7" ht="15" customHeight="1" thickBot="1" x14ac:dyDescent="0.3">
      <c r="B57" s="15" t="s">
        <v>1338</v>
      </c>
      <c r="C57" s="85" t="s">
        <v>1575</v>
      </c>
      <c r="D57" s="43"/>
      <c r="E57" s="114">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0.37142857142857144</v>
      </c>
      <c r="F57" s="43"/>
      <c r="G57" s="115" t="s">
        <v>1620</v>
      </c>
    </row>
    <row r="58" spans="1:7" ht="17.25" thickBot="1" x14ac:dyDescent="0.3">
      <c r="B58" s="15" t="s">
        <v>1338</v>
      </c>
      <c r="C58" s="116" t="s">
        <v>1640</v>
      </c>
      <c r="D58" s="117"/>
      <c r="E58" s="118"/>
      <c r="F58" s="117"/>
      <c r="G58" s="117"/>
    </row>
    <row r="59" spans="1:7" s="18" customFormat="1" ht="16.5" x14ac:dyDescent="0.25">
      <c r="A59" s="12"/>
      <c r="B59" s="15" t="s">
        <v>1338</v>
      </c>
      <c r="C59" s="85" t="s">
        <v>990</v>
      </c>
      <c r="D59" s="43"/>
      <c r="E59" s="120" t="s">
        <v>1947</v>
      </c>
      <c r="F59" s="43"/>
      <c r="G59" s="86"/>
    </row>
    <row r="60" spans="1:7" ht="16.5" x14ac:dyDescent="0.25">
      <c r="B60" s="13"/>
      <c r="C60" s="85" t="s">
        <v>991</v>
      </c>
      <c r="D60" s="43"/>
      <c r="E60" s="120" t="s">
        <v>1948</v>
      </c>
      <c r="F60" s="43"/>
      <c r="G60" s="86"/>
    </row>
    <row r="61" spans="1:7" ht="16.5" x14ac:dyDescent="0.25">
      <c r="B61" s="13"/>
      <c r="C61" s="85" t="s">
        <v>992</v>
      </c>
      <c r="D61" s="43"/>
      <c r="E61" s="252" t="s">
        <v>1949</v>
      </c>
      <c r="F61" s="43"/>
      <c r="G61" s="86"/>
    </row>
    <row r="62" spans="1:7" ht="17.25" thickBot="1" x14ac:dyDescent="0.3">
      <c r="B62" s="13"/>
      <c r="C62" s="119"/>
      <c r="D62" s="89"/>
      <c r="E62" s="90"/>
      <c r="F62" s="89"/>
      <c r="G62" s="101"/>
    </row>
    <row r="63" spans="1:7" s="18" customFormat="1" ht="17.25" thickBot="1" x14ac:dyDescent="0.3">
      <c r="A63" s="12"/>
      <c r="B63" s="12"/>
      <c r="C63" s="340"/>
      <c r="D63" s="340"/>
      <c r="E63" s="340"/>
      <c r="F63" s="340"/>
      <c r="G63" s="340"/>
    </row>
    <row r="64" spans="1:7" s="26" customFormat="1" ht="16.5" thickBot="1" x14ac:dyDescent="0.3">
      <c r="B64" s="28"/>
      <c r="C64" s="329" t="s">
        <v>1833</v>
      </c>
      <c r="D64" s="330"/>
      <c r="E64" s="330"/>
      <c r="F64" s="330"/>
      <c r="G64" s="331"/>
    </row>
    <row r="65" spans="2:7" s="26" customFormat="1" ht="16.5" thickBot="1" x14ac:dyDescent="0.3">
      <c r="C65" s="329" t="s">
        <v>1852</v>
      </c>
      <c r="D65" s="330"/>
      <c r="E65" s="330"/>
      <c r="F65" s="330"/>
      <c r="G65" s="331"/>
    </row>
    <row r="66" spans="2:7" s="26" customFormat="1" ht="16.5" thickBot="1" x14ac:dyDescent="0.3">
      <c r="C66" s="341"/>
      <c r="D66" s="341"/>
      <c r="E66" s="341"/>
      <c r="F66" s="341"/>
      <c r="G66" s="341"/>
    </row>
    <row r="67" spans="2:7" s="26" customFormat="1" ht="18.75" customHeight="1" x14ac:dyDescent="0.25">
      <c r="C67" s="342" t="s">
        <v>1832</v>
      </c>
      <c r="D67" s="342"/>
      <c r="E67" s="342"/>
      <c r="F67" s="342"/>
      <c r="G67" s="342"/>
    </row>
    <row r="68" spans="2:7" s="26" customFormat="1" ht="15.75" x14ac:dyDescent="0.25">
      <c r="C68" s="324" t="s">
        <v>1853</v>
      </c>
      <c r="D68" s="324"/>
      <c r="E68" s="324"/>
      <c r="F68" s="324"/>
      <c r="G68" s="324"/>
    </row>
    <row r="69" spans="2:7" s="26" customFormat="1" ht="15.75" x14ac:dyDescent="0.25">
      <c r="B69" s="43" t="s">
        <v>993</v>
      </c>
      <c r="C69" s="335" t="s">
        <v>1854</v>
      </c>
      <c r="D69" s="335"/>
      <c r="E69" s="335"/>
      <c r="F69" s="335"/>
      <c r="G69" s="335"/>
    </row>
    <row r="70" spans="2:7" ht="16.5" x14ac:dyDescent="0.25">
      <c r="B70" s="13"/>
      <c r="C70" s="16"/>
      <c r="D70" s="15"/>
      <c r="E70" s="16"/>
      <c r="F70" s="15"/>
      <c r="G70" s="15"/>
    </row>
    <row r="71" spans="2:7" ht="15" customHeight="1" x14ac:dyDescent="0.25">
      <c r="B71" s="13"/>
      <c r="C71" s="14"/>
      <c r="D71" s="14"/>
      <c r="E71" s="14"/>
      <c r="F71" s="14"/>
      <c r="G71" s="13"/>
    </row>
    <row r="72" spans="2:7" ht="15" customHeight="1" x14ac:dyDescent="0.25">
      <c r="C72" s="13"/>
      <c r="D72" s="13"/>
      <c r="E72" s="13"/>
      <c r="F72" s="13"/>
      <c r="G72" s="13"/>
    </row>
    <row r="73" spans="2:7" ht="16.5" x14ac:dyDescent="0.25">
      <c r="C73" s="334"/>
      <c r="D73" s="334"/>
      <c r="E73" s="334"/>
      <c r="F73" s="334"/>
      <c r="G73" s="334"/>
    </row>
    <row r="74" spans="2:7" ht="16.5" x14ac:dyDescent="0.25">
      <c r="C74" s="334"/>
      <c r="D74" s="334"/>
      <c r="E74" s="334"/>
      <c r="F74" s="334"/>
      <c r="G74" s="334"/>
    </row>
    <row r="75" spans="2:7" ht="18.75" customHeight="1" x14ac:dyDescent="0.25">
      <c r="C75" s="334"/>
      <c r="D75" s="334"/>
      <c r="E75" s="334"/>
      <c r="F75" s="334"/>
      <c r="G75" s="334"/>
    </row>
    <row r="76" spans="2:7" ht="16.5" x14ac:dyDescent="0.25">
      <c r="C76" s="334"/>
      <c r="D76" s="334"/>
      <c r="E76" s="334"/>
      <c r="F76" s="334"/>
      <c r="G76" s="334"/>
    </row>
    <row r="77" spans="2:7" ht="16.5" x14ac:dyDescent="0.25">
      <c r="C77" s="14"/>
      <c r="D77" s="14"/>
      <c r="E77" s="14"/>
      <c r="F77" s="14"/>
      <c r="G77" s="13"/>
    </row>
    <row r="78" spans="2:7" ht="16.5" x14ac:dyDescent="0.25">
      <c r="C78" s="333"/>
      <c r="D78" s="333"/>
      <c r="E78" s="333"/>
      <c r="F78" s="13"/>
      <c r="G78" s="13"/>
    </row>
    <row r="79" spans="2:7" ht="16.5" x14ac:dyDescent="0.25">
      <c r="C79" s="333"/>
      <c r="D79" s="333"/>
      <c r="E79" s="333"/>
      <c r="F79" s="13"/>
      <c r="G79" s="13"/>
    </row>
    <row r="80" spans="2:7" ht="16.5" x14ac:dyDescent="0.25">
      <c r="C80" s="13"/>
      <c r="D80" s="13"/>
      <c r="E80" s="13"/>
      <c r="F80" s="13"/>
      <c r="G80" s="13"/>
    </row>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row r="91" ht="16.5" x14ac:dyDescent="0.25"/>
    <row r="92" ht="16.5" x14ac:dyDescent="0.25"/>
    <row r="93" ht="16.5" x14ac:dyDescent="0.25"/>
    <row r="94" ht="16.5" x14ac:dyDescent="0.25"/>
    <row r="95" ht="16.5" x14ac:dyDescent="0.25"/>
    <row r="96" ht="16.5" x14ac:dyDescent="0.25"/>
  </sheetData>
  <sheetProtection selectLockedCells="1"/>
  <dataConsolidate/>
  <mergeCells count="19">
    <mergeCell ref="C69:G69"/>
    <mergeCell ref="C2:G2"/>
    <mergeCell ref="C3:G3"/>
    <mergeCell ref="C4:G4"/>
    <mergeCell ref="C5:G5"/>
    <mergeCell ref="C6:G6"/>
    <mergeCell ref="C65:G65"/>
    <mergeCell ref="C68:G68"/>
    <mergeCell ref="C64:G64"/>
    <mergeCell ref="C63:G63"/>
    <mergeCell ref="C66:G66"/>
    <mergeCell ref="C67:G67"/>
    <mergeCell ref="C7:G7"/>
    <mergeCell ref="C79:E79"/>
    <mergeCell ref="C73:G73"/>
    <mergeCell ref="C74:G74"/>
    <mergeCell ref="C75:G75"/>
    <mergeCell ref="C76:G76"/>
    <mergeCell ref="C78:E78"/>
  </mergeCells>
  <dataValidations xWindow="1195" yWindow="633" count="16">
    <dataValidation type="date" allowBlank="1" showInputMessage="1" showErrorMessage="1" errorTitle="Incorrect format" error="Please revise information according to specified format" promptTitle="Input date in specific format" prompt="YYYY-MM-DD" sqref="E19:E20 E24">
      <formula1>36161</formula1>
      <formula2>47848</formula2>
    </dataValidation>
    <dataValidation allowBlank="1" showInputMessage="1" showErrorMessage="1" promptTitle="EITI Report URL" prompt="Please insert direct URL to EITI Report (or report folder)." sqref="E25"/>
    <dataValidation allowBlank="1" showInputMessage="1" showErrorMessage="1" promptTitle="Entity name" prompt="Insert name of the organisation, company, or government agency here" sqref="E23"/>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6">
      <formula1>0</formula1>
      <formula2>9999999999999990000</formula2>
    </dataValidation>
    <dataValidation allowBlank="1" showInputMessage="1" showErrorMessage="1" promptTitle="URL" prompt="Please insert direct URL to the reference document" sqref="E47"/>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9:E52 E22 E26 E37:E41">
      <formula1>Simple_options_list</formula1>
    </dataValidation>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dataValidation type="whole" operator="greaterThanOrEqual" allowBlank="1" showInputMessage="1" showErrorMessage="1" errorTitle="Number" error="Please input a number in this cell" sqref="E43:E44">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formula1>Reporting_options_list</formula1>
    </dataValidation>
    <dataValidation allowBlank="1" showInputMessage="1" showErrorMessage="1" promptTitle="URL" prompt="Please input URL" sqref="E31"/>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formula1>#REF!</formula1>
    </dataValidation>
    <dataValidation type="whole" showInputMessage="1" showErrorMessage="1" sqref="F1 D14:D62 G18 E21:G21 E15:E18 E32:G32 E35:G36 E48 C33:C69 F8:F62 G1:G2 D62:G62 C1:C31 D8:G13 D1:E2 F70:F1048576 E53:G58">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2"/>
    <dataValidation showInputMessage="1" showErrorMessage="1" sqref="C32"/>
    <dataValidation type="list" allowBlank="1" showInputMessage="1" showErrorMessage="1" promptTitle="Choose from drop-down menu" prompt="Please select the relevant country from the drop-down menu" sqref="E14">
      <formula1>Countries_list</formula1>
    </dataValidation>
  </dataValidations>
  <hyperlinks>
    <hyperlink ref="C45" r:id="rId1" display="Reporting currency (ISO-4217)"/>
    <hyperlink ref="C48" r:id="rId2" location="r4-7"/>
    <hyperlink ref="C7" r:id="rId3"/>
    <hyperlink ref="C32" r:id="rId4" location="r7-2" display="Public debate (Requirement 7.1)"/>
    <hyperlink ref="E61" r:id="rId5"/>
    <hyperlink ref="E25" r:id="rId6"/>
    <hyperlink ref="E47" r:id="rId7"/>
  </hyperlinks>
  <pageMargins left="0.25" right="0.25" top="0.75" bottom="0.75" header="0.3" footer="0.3"/>
  <pageSetup paperSize="8" fitToHeight="0" orientation="landscape" horizontalDpi="2400" verticalDpi="2400" r:id="rId8"/>
  <extLst>
    <ext xmlns:x14="http://schemas.microsoft.com/office/spreadsheetml/2009/9/main" uri="{CCE6A557-97BC-4b89-ADB6-D9C93CAAB3DF}">
      <x14:dataValidations xmlns:xm="http://schemas.microsoft.com/office/excel/2006/main" xWindow="1195" yWindow="633"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14:formula1>
            <xm:f>Lists!$E$2:$E$246</xm:f>
          </x14:formula1>
          <xm:sqref>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222"/>
  <sheetViews>
    <sheetView showGridLines="0" topLeftCell="A14" zoomScale="55" zoomScaleNormal="55" workbookViewId="0">
      <selection activeCell="H28" sqref="H28"/>
    </sheetView>
  </sheetViews>
  <sheetFormatPr defaultColWidth="4" defaultRowHeight="24" customHeight="1" x14ac:dyDescent="0.25"/>
  <cols>
    <col min="1" max="1" width="4" style="12"/>
    <col min="2" max="2" width="56.42578125" style="12" customWidth="1"/>
    <col min="3" max="3" width="4" style="12"/>
    <col min="4" max="4" width="50.42578125" style="12" customWidth="1"/>
    <col min="5" max="5" width="5.42578125" style="12" customWidth="1"/>
    <col min="6" max="6" width="50.42578125" style="12" customWidth="1"/>
    <col min="7" max="7" width="5" style="12" customWidth="1"/>
    <col min="8" max="8" width="53.85546875" style="295" customWidth="1"/>
    <col min="9" max="15" width="4" style="12"/>
    <col min="16" max="16" width="42" style="12" bestFit="1" customWidth="1"/>
    <col min="17" max="16384" width="4" style="12"/>
  </cols>
  <sheetData>
    <row r="1" spans="1:16" ht="16.5" x14ac:dyDescent="0.25">
      <c r="A1" s="13"/>
      <c r="I1" s="13"/>
    </row>
    <row r="2" spans="1:16" s="26" customFormat="1" ht="15.75" x14ac:dyDescent="0.25">
      <c r="A2" s="28"/>
      <c r="B2" s="62" t="s">
        <v>1865</v>
      </c>
      <c r="C2" s="62"/>
      <c r="D2" s="62"/>
      <c r="E2" s="62"/>
      <c r="F2" s="62"/>
      <c r="G2" s="62"/>
      <c r="H2" s="296"/>
      <c r="I2" s="28"/>
    </row>
    <row r="3" spans="1:16" s="206" customFormat="1" x14ac:dyDescent="0.25">
      <c r="A3" s="205"/>
      <c r="B3" s="337" t="s">
        <v>1633</v>
      </c>
      <c r="C3" s="337"/>
      <c r="D3" s="337"/>
      <c r="E3" s="337"/>
      <c r="F3" s="337"/>
      <c r="G3" s="337"/>
      <c r="H3" s="337"/>
      <c r="I3" s="205"/>
    </row>
    <row r="4" spans="1:16" s="26" customFormat="1" ht="17.100000000000001" customHeight="1" x14ac:dyDescent="0.25">
      <c r="A4" s="28"/>
      <c r="B4" s="344" t="s">
        <v>1629</v>
      </c>
      <c r="C4" s="344"/>
      <c r="D4" s="344"/>
      <c r="E4" s="344"/>
      <c r="F4" s="344"/>
      <c r="G4" s="344"/>
      <c r="H4" s="344"/>
      <c r="I4" s="28"/>
    </row>
    <row r="5" spans="1:16" s="26" customFormat="1" ht="15.75" x14ac:dyDescent="0.25">
      <c r="A5" s="28"/>
      <c r="B5" s="339" t="s">
        <v>1866</v>
      </c>
      <c r="C5" s="339"/>
      <c r="D5" s="339"/>
      <c r="E5" s="339"/>
      <c r="F5" s="339"/>
      <c r="G5" s="339"/>
      <c r="H5" s="339"/>
      <c r="I5" s="28"/>
    </row>
    <row r="6" spans="1:16" s="26" customFormat="1" ht="15.75" x14ac:dyDescent="0.3">
      <c r="A6" s="28"/>
      <c r="B6" s="339" t="s">
        <v>1630</v>
      </c>
      <c r="C6" s="339"/>
      <c r="D6" s="339"/>
      <c r="E6" s="339"/>
      <c r="F6" s="339"/>
      <c r="G6" s="339"/>
      <c r="H6" s="339"/>
      <c r="I6" s="28"/>
      <c r="P6" s="23"/>
    </row>
    <row r="7" spans="1:16" s="26" customFormat="1" ht="15.75" x14ac:dyDescent="0.25">
      <c r="A7" s="28"/>
      <c r="B7" s="339" t="s">
        <v>1867</v>
      </c>
      <c r="C7" s="339"/>
      <c r="D7" s="339"/>
      <c r="E7" s="339"/>
      <c r="F7" s="339"/>
      <c r="G7" s="339"/>
      <c r="H7" s="339"/>
      <c r="I7" s="28"/>
    </row>
    <row r="8" spans="1:16" s="26" customFormat="1" ht="17.100000000000001" customHeight="1" x14ac:dyDescent="0.25">
      <c r="A8" s="28"/>
      <c r="B8" s="339" t="s">
        <v>1868</v>
      </c>
      <c r="C8" s="339"/>
      <c r="D8" s="339"/>
      <c r="E8" s="339"/>
      <c r="F8" s="339"/>
      <c r="G8" s="339"/>
      <c r="H8" s="339"/>
      <c r="I8" s="28"/>
    </row>
    <row r="9" spans="1:16" s="26" customFormat="1" ht="15" customHeight="1" x14ac:dyDescent="0.3">
      <c r="A9" s="28"/>
      <c r="B9" s="349" t="s">
        <v>1869</v>
      </c>
      <c r="C9" s="349"/>
      <c r="D9" s="349"/>
      <c r="E9" s="349"/>
      <c r="F9" s="349"/>
      <c r="G9" s="349"/>
      <c r="H9" s="349"/>
      <c r="I9" s="28"/>
    </row>
    <row r="10" spans="1:16" s="26" customFormat="1" ht="15" customHeight="1" x14ac:dyDescent="0.3">
      <c r="A10" s="28"/>
      <c r="E10" s="133"/>
      <c r="F10" s="133"/>
      <c r="G10" s="133"/>
      <c r="H10" s="297"/>
      <c r="I10" s="28"/>
    </row>
    <row r="11" spans="1:16" s="26" customFormat="1" ht="16.5" x14ac:dyDescent="0.25">
      <c r="A11" s="28"/>
      <c r="B11" s="66" t="s">
        <v>1932</v>
      </c>
      <c r="C11" s="30"/>
      <c r="D11" s="34" t="s">
        <v>1931</v>
      </c>
      <c r="E11" s="30"/>
      <c r="F11" s="35" t="s">
        <v>1639</v>
      </c>
      <c r="G11" s="13"/>
      <c r="H11" s="298"/>
      <c r="I11" s="28"/>
      <c r="P11" s="211"/>
    </row>
    <row r="12" spans="1:16" s="26" customFormat="1" ht="15.75" x14ac:dyDescent="0.25">
      <c r="A12" s="28"/>
      <c r="H12" s="299"/>
      <c r="I12" s="28"/>
    </row>
    <row r="13" spans="1:16" s="206" customFormat="1" x14ac:dyDescent="0.25">
      <c r="A13" s="205"/>
      <c r="B13" s="24" t="s">
        <v>1627</v>
      </c>
      <c r="C13" s="205"/>
      <c r="D13" s="207"/>
      <c r="E13" s="205"/>
      <c r="F13" s="207"/>
      <c r="G13" s="205"/>
      <c r="H13" s="300"/>
      <c r="I13" s="205"/>
    </row>
    <row r="14" spans="1:16" s="26" customFormat="1" ht="15.75" x14ac:dyDescent="0.25">
      <c r="A14" s="28"/>
      <c r="B14" s="45" t="s">
        <v>1870</v>
      </c>
      <c r="C14" s="28"/>
      <c r="D14" s="45"/>
      <c r="E14" s="28"/>
      <c r="F14" s="45"/>
      <c r="G14" s="28"/>
      <c r="H14" s="298"/>
      <c r="I14" s="28"/>
    </row>
    <row r="15" spans="1:16" s="26" customFormat="1" ht="15.75" x14ac:dyDescent="0.25">
      <c r="A15" s="28"/>
      <c r="B15" s="48"/>
      <c r="C15" s="28"/>
      <c r="D15" s="134"/>
      <c r="E15" s="28"/>
      <c r="F15" s="134"/>
      <c r="G15" s="28"/>
      <c r="H15" s="298"/>
      <c r="I15" s="28"/>
    </row>
    <row r="16" spans="1:16" s="227" customFormat="1" ht="19.5" x14ac:dyDescent="0.25">
      <c r="A16" s="225"/>
      <c r="B16" s="226" t="s">
        <v>3</v>
      </c>
      <c r="C16" s="225"/>
      <c r="D16" s="226" t="s">
        <v>4</v>
      </c>
      <c r="E16" s="225"/>
      <c r="F16" s="226" t="s">
        <v>1600</v>
      </c>
      <c r="G16" s="225"/>
      <c r="H16" s="301" t="s">
        <v>2</v>
      </c>
      <c r="I16" s="225"/>
    </row>
    <row r="17" spans="1:16" s="26" customFormat="1" ht="32.25" customHeight="1" x14ac:dyDescent="0.25">
      <c r="A17" s="28"/>
      <c r="B17" s="135" t="s">
        <v>1871</v>
      </c>
      <c r="C17" s="28"/>
      <c r="D17" s="136"/>
      <c r="E17" s="28"/>
      <c r="F17" s="136"/>
      <c r="G17" s="28"/>
      <c r="H17" s="302"/>
      <c r="I17" s="28"/>
    </row>
    <row r="18" spans="1:16" s="26" customFormat="1" ht="15.75" x14ac:dyDescent="0.25">
      <c r="A18" s="28"/>
      <c r="B18" s="137" t="s">
        <v>1513</v>
      </c>
      <c r="C18" s="28"/>
      <c r="D18" s="138"/>
      <c r="E18" s="28"/>
      <c r="F18" s="138"/>
      <c r="G18" s="28"/>
      <c r="H18" s="303"/>
      <c r="I18" s="28"/>
    </row>
    <row r="19" spans="1:16" s="26" customFormat="1" ht="15.75" x14ac:dyDescent="0.25">
      <c r="A19" s="28"/>
      <c r="B19" s="139" t="s">
        <v>1514</v>
      </c>
      <c r="C19" s="28"/>
      <c r="D19" s="169" t="s">
        <v>1651</v>
      </c>
      <c r="E19" s="28"/>
      <c r="F19" s="169" t="s">
        <v>1950</v>
      </c>
      <c r="G19" s="28"/>
      <c r="H19" s="303"/>
      <c r="I19" s="28"/>
    </row>
    <row r="20" spans="1:16" s="26" customFormat="1" ht="15.75" x14ac:dyDescent="0.25">
      <c r="A20" s="28"/>
      <c r="B20" s="139" t="s">
        <v>1576</v>
      </c>
      <c r="C20" s="28"/>
      <c r="D20" s="169" t="s">
        <v>1651</v>
      </c>
      <c r="E20" s="28"/>
      <c r="F20" s="169" t="s">
        <v>1950</v>
      </c>
      <c r="G20" s="28"/>
      <c r="H20" s="303"/>
      <c r="I20" s="28"/>
    </row>
    <row r="21" spans="1:16" s="26" customFormat="1" ht="15.75" x14ac:dyDescent="0.25">
      <c r="A21" s="28"/>
      <c r="B21" s="139" t="s">
        <v>1933</v>
      </c>
      <c r="C21" s="28"/>
      <c r="D21" s="169" t="s">
        <v>1651</v>
      </c>
      <c r="E21" s="28"/>
      <c r="F21" s="169" t="s">
        <v>1950</v>
      </c>
      <c r="G21" s="28"/>
      <c r="H21" s="303"/>
      <c r="I21" s="28"/>
      <c r="O21" s="211"/>
      <c r="P21" s="230"/>
    </row>
    <row r="22" spans="1:16" s="26" customFormat="1" ht="15.75" x14ac:dyDescent="0.25">
      <c r="A22" s="28"/>
      <c r="B22" s="140" t="s">
        <v>1515</v>
      </c>
      <c r="C22" s="28"/>
      <c r="D22" s="170" t="s">
        <v>1651</v>
      </c>
      <c r="E22" s="28"/>
      <c r="F22" s="170" t="s">
        <v>1950</v>
      </c>
      <c r="G22" s="28"/>
      <c r="H22" s="304"/>
      <c r="I22" s="28"/>
    </row>
    <row r="23" spans="1:16" s="26" customFormat="1" ht="15.75" x14ac:dyDescent="0.25">
      <c r="A23" s="28"/>
      <c r="B23" s="48"/>
      <c r="C23" s="28"/>
      <c r="D23" s="134"/>
      <c r="E23" s="28"/>
      <c r="F23" s="134"/>
      <c r="G23" s="28"/>
      <c r="H23" s="298"/>
      <c r="I23" s="28"/>
    </row>
    <row r="24" spans="1:16" s="26" customFormat="1" ht="31.5" x14ac:dyDescent="0.25">
      <c r="A24" s="28"/>
      <c r="B24" s="135" t="s">
        <v>1872</v>
      </c>
      <c r="C24" s="28"/>
      <c r="D24" s="136"/>
      <c r="E24" s="28"/>
      <c r="F24" s="136"/>
      <c r="G24" s="28"/>
      <c r="H24" s="302"/>
      <c r="I24" s="28"/>
    </row>
    <row r="25" spans="1:16" s="26" customFormat="1" ht="15.75" x14ac:dyDescent="0.25">
      <c r="A25" s="28"/>
      <c r="B25" s="137" t="s">
        <v>1513</v>
      </c>
      <c r="C25" s="28"/>
      <c r="D25" s="138"/>
      <c r="E25" s="28"/>
      <c r="F25" s="138"/>
      <c r="G25" s="28"/>
      <c r="H25" s="303"/>
      <c r="I25" s="28"/>
    </row>
    <row r="26" spans="1:16" s="26" customFormat="1" ht="15.75" x14ac:dyDescent="0.25">
      <c r="A26" s="28"/>
      <c r="B26" s="139" t="s">
        <v>1578</v>
      </c>
      <c r="C26" s="28"/>
      <c r="D26" s="169" t="s">
        <v>1651</v>
      </c>
      <c r="E26" s="28"/>
      <c r="F26" s="169" t="s">
        <v>1950</v>
      </c>
      <c r="G26" s="28"/>
      <c r="H26" s="303"/>
      <c r="I26" s="28"/>
    </row>
    <row r="27" spans="1:16" s="26" customFormat="1" ht="15.75" x14ac:dyDescent="0.25">
      <c r="A27" s="141"/>
      <c r="B27" s="142" t="s">
        <v>1654</v>
      </c>
      <c r="C27" s="143"/>
      <c r="D27" s="169" t="s">
        <v>1651</v>
      </c>
      <c r="E27" s="28"/>
      <c r="F27" s="169" t="s">
        <v>1950</v>
      </c>
      <c r="G27" s="28"/>
      <c r="H27" s="303"/>
      <c r="I27" s="28"/>
    </row>
    <row r="28" spans="1:16" s="26" customFormat="1" ht="15.75" x14ac:dyDescent="0.25">
      <c r="A28" s="28"/>
      <c r="B28" s="139" t="s">
        <v>1577</v>
      </c>
      <c r="C28" s="28"/>
      <c r="D28" s="169" t="s">
        <v>1651</v>
      </c>
      <c r="E28" s="28"/>
      <c r="F28" s="169" t="s">
        <v>1950</v>
      </c>
      <c r="G28" s="28"/>
      <c r="H28" s="303"/>
      <c r="I28" s="28"/>
    </row>
    <row r="29" spans="1:16" s="26" customFormat="1" ht="15.75" x14ac:dyDescent="0.25">
      <c r="A29" s="28"/>
      <c r="B29" s="144" t="s">
        <v>1654</v>
      </c>
      <c r="C29" s="143"/>
      <c r="D29" s="169" t="s">
        <v>1651</v>
      </c>
      <c r="E29" s="28"/>
      <c r="F29" s="169" t="s">
        <v>1950</v>
      </c>
      <c r="G29" s="28"/>
      <c r="H29" s="303"/>
      <c r="I29" s="28"/>
    </row>
    <row r="30" spans="1:16" s="26" customFormat="1" ht="15.75" x14ac:dyDescent="0.25">
      <c r="A30" s="28"/>
      <c r="B30" s="139" t="s">
        <v>1579</v>
      </c>
      <c r="C30" s="28"/>
      <c r="D30" s="169" t="s">
        <v>1651</v>
      </c>
      <c r="E30" s="28"/>
      <c r="F30" s="169" t="s">
        <v>1950</v>
      </c>
      <c r="G30" s="28"/>
      <c r="H30" s="303"/>
      <c r="I30" s="28"/>
    </row>
    <row r="31" spans="1:16" s="26" customFormat="1" ht="15.75" x14ac:dyDescent="0.25">
      <c r="A31" s="28"/>
      <c r="B31" s="145" t="s">
        <v>1653</v>
      </c>
      <c r="C31" s="143"/>
      <c r="D31" s="281">
        <v>305</v>
      </c>
      <c r="E31" s="28"/>
      <c r="F31" s="170" t="s">
        <v>1950</v>
      </c>
      <c r="G31" s="28"/>
      <c r="H31" s="303"/>
      <c r="I31" s="28"/>
    </row>
    <row r="32" spans="1:16" s="26" customFormat="1" ht="15.75" x14ac:dyDescent="0.25">
      <c r="A32" s="28"/>
      <c r="B32" s="146"/>
      <c r="C32" s="28"/>
      <c r="D32" s="134"/>
      <c r="E32" s="28"/>
      <c r="F32" s="134"/>
      <c r="G32" s="28"/>
      <c r="H32" s="305"/>
      <c r="I32" s="28"/>
    </row>
    <row r="33" spans="1:15" s="26" customFormat="1" ht="15.75" x14ac:dyDescent="0.25">
      <c r="A33" s="28"/>
      <c r="B33" s="135" t="s">
        <v>1873</v>
      </c>
      <c r="C33" s="28"/>
      <c r="D33" s="147"/>
      <c r="E33" s="28"/>
      <c r="F33" s="147"/>
      <c r="G33" s="28"/>
      <c r="H33" s="302"/>
      <c r="I33" s="28"/>
    </row>
    <row r="34" spans="1:15" s="26" customFormat="1" ht="15.75" x14ac:dyDescent="0.25">
      <c r="A34" s="28"/>
      <c r="B34" s="253" t="s">
        <v>1341</v>
      </c>
      <c r="C34" s="28"/>
      <c r="D34" s="315" t="s">
        <v>1574</v>
      </c>
      <c r="E34" s="28"/>
      <c r="F34" s="169" t="s">
        <v>2116</v>
      </c>
      <c r="G34" s="28"/>
      <c r="H34" s="303"/>
      <c r="I34" s="28"/>
    </row>
    <row r="35" spans="1:15" s="26" customFormat="1" ht="15.75" x14ac:dyDescent="0.25">
      <c r="A35" s="28"/>
      <c r="B35" s="253" t="s">
        <v>1342</v>
      </c>
      <c r="C35" s="28"/>
      <c r="D35" s="315" t="s">
        <v>1574</v>
      </c>
      <c r="E35" s="28"/>
      <c r="F35" s="169" t="s">
        <v>2117</v>
      </c>
      <c r="G35" s="28"/>
      <c r="H35" s="303"/>
      <c r="I35" s="28"/>
    </row>
    <row r="36" spans="1:15" s="246" customFormat="1" ht="15.75" x14ac:dyDescent="0.25">
      <c r="A36" s="28"/>
      <c r="B36" s="253" t="s">
        <v>1951</v>
      </c>
      <c r="C36" s="28"/>
      <c r="D36" s="315" t="s">
        <v>1574</v>
      </c>
      <c r="E36" s="28"/>
      <c r="F36" s="169" t="s">
        <v>2117</v>
      </c>
      <c r="G36" s="28"/>
      <c r="H36" s="303"/>
      <c r="I36" s="28"/>
    </row>
    <row r="37" spans="1:15" s="26" customFormat="1" ht="15.75" x14ac:dyDescent="0.25">
      <c r="A37" s="28"/>
      <c r="B37" s="254" t="s">
        <v>1952</v>
      </c>
      <c r="C37" s="28"/>
      <c r="D37" s="315" t="s">
        <v>1574</v>
      </c>
      <c r="E37" s="28"/>
      <c r="F37" s="169" t="s">
        <v>2117</v>
      </c>
      <c r="G37" s="28"/>
      <c r="H37" s="304"/>
      <c r="I37" s="28"/>
    </row>
    <row r="38" spans="1:15" s="26" customFormat="1" ht="15.75" x14ac:dyDescent="0.25">
      <c r="A38" s="28"/>
      <c r="B38" s="48"/>
      <c r="C38" s="28"/>
      <c r="D38" s="134"/>
      <c r="E38" s="28"/>
      <c r="F38" s="134"/>
      <c r="G38" s="28"/>
      <c r="H38" s="298"/>
      <c r="I38" s="28"/>
    </row>
    <row r="39" spans="1:15" s="26" customFormat="1" ht="15.75" x14ac:dyDescent="0.25">
      <c r="A39" s="28"/>
      <c r="B39" s="135" t="s">
        <v>1874</v>
      </c>
      <c r="C39" s="28"/>
      <c r="D39" s="147"/>
      <c r="E39" s="28"/>
      <c r="F39" s="147"/>
      <c r="G39" s="28"/>
      <c r="H39" s="302"/>
      <c r="I39" s="28"/>
    </row>
    <row r="40" spans="1:15" s="26" customFormat="1" ht="29.25" customHeight="1" x14ac:dyDescent="0.25">
      <c r="A40" s="28"/>
      <c r="B40" s="137" t="s">
        <v>1343</v>
      </c>
      <c r="C40" s="28"/>
      <c r="D40" s="169"/>
      <c r="E40" s="28"/>
      <c r="F40" s="169"/>
      <c r="G40" s="28"/>
      <c r="H40" s="303"/>
      <c r="I40" s="28"/>
    </row>
    <row r="41" spans="1:15" s="26" customFormat="1" ht="31.5" customHeight="1" x14ac:dyDescent="0.25">
      <c r="A41" s="28"/>
      <c r="B41" s="139" t="s">
        <v>1921</v>
      </c>
      <c r="C41" s="28"/>
      <c r="D41" s="315" t="s">
        <v>1574</v>
      </c>
      <c r="E41" s="28"/>
      <c r="F41" s="169" t="s">
        <v>2118</v>
      </c>
      <c r="G41" s="28"/>
      <c r="H41" s="303"/>
      <c r="I41" s="28"/>
      <c r="O41" s="211"/>
    </row>
    <row r="42" spans="1:15" s="246" customFormat="1" ht="31.5" x14ac:dyDescent="0.25">
      <c r="A42" s="28"/>
      <c r="B42" s="253" t="s">
        <v>1580</v>
      </c>
      <c r="C42" s="28"/>
      <c r="D42" s="315" t="s">
        <v>1574</v>
      </c>
      <c r="E42" s="291"/>
      <c r="F42" s="169" t="s">
        <v>1953</v>
      </c>
      <c r="G42" s="28"/>
      <c r="H42" s="303"/>
      <c r="I42" s="28"/>
      <c r="O42" s="211"/>
    </row>
    <row r="43" spans="1:15" s="26" customFormat="1" ht="31.5" x14ac:dyDescent="0.25">
      <c r="A43" s="28"/>
      <c r="B43" s="253" t="s">
        <v>1581</v>
      </c>
      <c r="C43" s="28"/>
      <c r="D43" s="315" t="s">
        <v>1574</v>
      </c>
      <c r="E43" s="291"/>
      <c r="F43" s="169" t="s">
        <v>1953</v>
      </c>
      <c r="G43" s="28"/>
      <c r="H43" s="303"/>
      <c r="I43" s="28"/>
    </row>
    <row r="44" spans="1:15" s="26" customFormat="1" ht="31.5" x14ac:dyDescent="0.25">
      <c r="A44" s="28"/>
      <c r="B44" s="253" t="s">
        <v>1954</v>
      </c>
      <c r="C44" s="28"/>
      <c r="D44" s="315" t="s">
        <v>1574</v>
      </c>
      <c r="E44" s="291"/>
      <c r="F44" s="169" t="s">
        <v>1953</v>
      </c>
      <c r="G44" s="28"/>
      <c r="H44" s="303"/>
      <c r="I44" s="28"/>
    </row>
    <row r="45" spans="1:15" s="26" customFormat="1" ht="31.5" x14ac:dyDescent="0.25">
      <c r="A45" s="28"/>
      <c r="B45" s="254" t="s">
        <v>1955</v>
      </c>
      <c r="C45" s="28"/>
      <c r="D45" s="316" t="s">
        <v>1574</v>
      </c>
      <c r="E45" s="291"/>
      <c r="F45" s="169" t="s">
        <v>1953</v>
      </c>
      <c r="G45" s="28"/>
      <c r="H45" s="304"/>
      <c r="I45" s="28"/>
    </row>
    <row r="46" spans="1:15" s="26" customFormat="1" ht="15.75" x14ac:dyDescent="0.25">
      <c r="A46" s="28"/>
      <c r="B46" s="255"/>
      <c r="C46" s="28"/>
      <c r="D46" s="134"/>
      <c r="E46" s="28"/>
      <c r="F46" s="134"/>
      <c r="G46" s="28"/>
      <c r="H46" s="298"/>
      <c r="I46" s="28"/>
    </row>
    <row r="47" spans="1:15" s="26" customFormat="1" ht="15.75" x14ac:dyDescent="0.25">
      <c r="A47" s="28"/>
      <c r="B47" s="135" t="s">
        <v>1875</v>
      </c>
      <c r="C47" s="28"/>
      <c r="D47" s="149"/>
      <c r="E47" s="28"/>
      <c r="F47" s="149"/>
      <c r="G47" s="28"/>
      <c r="H47" s="302"/>
      <c r="I47" s="28"/>
    </row>
    <row r="48" spans="1:15" s="26" customFormat="1" ht="15.75" x14ac:dyDescent="0.25">
      <c r="A48" s="28"/>
      <c r="B48" s="137" t="s">
        <v>1344</v>
      </c>
      <c r="C48" s="28"/>
      <c r="D48" s="169" t="s">
        <v>1575</v>
      </c>
      <c r="E48" s="28"/>
      <c r="F48" s="169"/>
      <c r="G48" s="28"/>
      <c r="H48" s="303"/>
      <c r="I48" s="28"/>
    </row>
    <row r="49" spans="1:9" s="26" customFormat="1" ht="15.75" x14ac:dyDescent="0.25">
      <c r="A49" s="28"/>
      <c r="B49" s="139" t="s">
        <v>1644</v>
      </c>
      <c r="C49" s="28"/>
      <c r="D49" s="169" t="s">
        <v>1575</v>
      </c>
      <c r="E49" s="28"/>
      <c r="F49" s="169"/>
      <c r="G49" s="28"/>
      <c r="H49" s="303"/>
      <c r="I49" s="28"/>
    </row>
    <row r="50" spans="1:9" s="26" customFormat="1" ht="15.75" x14ac:dyDescent="0.25">
      <c r="A50" s="28"/>
      <c r="B50" s="148" t="s">
        <v>1345</v>
      </c>
      <c r="C50" s="28"/>
      <c r="D50" s="171" t="s">
        <v>1575</v>
      </c>
      <c r="E50" s="28"/>
      <c r="F50" s="170" t="str">
        <f>IF(D50="&lt; name of the registry &gt;","&lt; Input URL to data source &gt;",IF(D50=Lists!$K$5,"&lt; Reference section in EITI Report or URL &gt;",IF(D50=Lists!$K$6,"&lt; Reference evidence of non-applicability &gt;","")))</f>
        <v/>
      </c>
      <c r="G50" s="28"/>
      <c r="H50" s="304"/>
      <c r="I50" s="28"/>
    </row>
    <row r="51" spans="1:9" s="26" customFormat="1" ht="15.75" x14ac:dyDescent="0.25">
      <c r="A51" s="28"/>
      <c r="B51" s="48"/>
      <c r="C51" s="28"/>
      <c r="D51" s="134"/>
      <c r="E51" s="28"/>
      <c r="F51" s="134"/>
      <c r="G51" s="28"/>
      <c r="H51" s="298"/>
      <c r="I51" s="28"/>
    </row>
    <row r="52" spans="1:9" s="26" customFormat="1" ht="15.75" x14ac:dyDescent="0.25">
      <c r="A52" s="28"/>
      <c r="B52" s="135" t="s">
        <v>1876</v>
      </c>
      <c r="C52" s="28"/>
      <c r="D52" s="149"/>
      <c r="E52" s="28"/>
      <c r="F52" s="149"/>
      <c r="G52" s="28"/>
      <c r="H52" s="302"/>
      <c r="I52" s="28"/>
    </row>
    <row r="53" spans="1:9" s="26" customFormat="1" ht="31.5" x14ac:dyDescent="0.25">
      <c r="A53" s="28"/>
      <c r="B53" s="150" t="s">
        <v>1346</v>
      </c>
      <c r="C53" s="28"/>
      <c r="D53" s="169" t="s">
        <v>1651</v>
      </c>
      <c r="E53" s="28"/>
      <c r="F53" s="169" t="s">
        <v>1950</v>
      </c>
      <c r="G53" s="28"/>
      <c r="H53" s="303"/>
      <c r="I53" s="28"/>
    </row>
    <row r="54" spans="1:9" s="26" customFormat="1" ht="47.25" x14ac:dyDescent="0.25">
      <c r="A54" s="28"/>
      <c r="B54" s="151" t="s">
        <v>1920</v>
      </c>
      <c r="C54" s="28"/>
      <c r="D54" s="315" t="s">
        <v>2092</v>
      </c>
      <c r="E54" s="28"/>
      <c r="F54" s="169"/>
      <c r="G54" s="28"/>
      <c r="H54" s="303"/>
      <c r="I54" s="28"/>
    </row>
    <row r="55" spans="1:9" s="26" customFormat="1" ht="36" customHeight="1" x14ac:dyDescent="0.25">
      <c r="A55" s="28"/>
      <c r="B55" s="152" t="s">
        <v>1919</v>
      </c>
      <c r="C55" s="28"/>
      <c r="D55" s="317" t="s">
        <v>2119</v>
      </c>
      <c r="E55" s="28"/>
      <c r="F55" s="169"/>
      <c r="G55" s="28"/>
      <c r="H55" s="306"/>
      <c r="I55" s="28"/>
    </row>
    <row r="56" spans="1:9" s="26" customFormat="1" ht="15.75" x14ac:dyDescent="0.25">
      <c r="A56" s="28"/>
      <c r="B56" s="48"/>
      <c r="C56" s="28"/>
      <c r="D56" s="134"/>
      <c r="E56" s="28"/>
      <c r="F56" s="134"/>
      <c r="G56" s="28"/>
      <c r="H56" s="298"/>
      <c r="I56" s="28"/>
    </row>
    <row r="57" spans="1:9" s="26" customFormat="1" ht="15.75" x14ac:dyDescent="0.25">
      <c r="A57" s="28"/>
      <c r="B57" s="135" t="s">
        <v>1877</v>
      </c>
      <c r="C57" s="28"/>
      <c r="D57" s="149"/>
      <c r="E57" s="28"/>
      <c r="F57" s="149"/>
      <c r="G57" s="28"/>
      <c r="H57" s="302"/>
      <c r="I57" s="28"/>
    </row>
    <row r="58" spans="1:9" s="26" customFormat="1" ht="63" x14ac:dyDescent="0.25">
      <c r="A58" s="28"/>
      <c r="B58" s="153" t="s">
        <v>1582</v>
      </c>
      <c r="C58" s="28"/>
      <c r="D58" s="170" t="s">
        <v>1575</v>
      </c>
      <c r="E58" s="28"/>
      <c r="F58" s="170" t="s">
        <v>1956</v>
      </c>
      <c r="G58" s="28"/>
      <c r="H58" s="304" t="s">
        <v>2093</v>
      </c>
      <c r="I58" s="28"/>
    </row>
    <row r="59" spans="1:9" s="26" customFormat="1" ht="15.75" x14ac:dyDescent="0.25">
      <c r="A59" s="28"/>
      <c r="B59" s="48"/>
      <c r="C59" s="28"/>
      <c r="D59" s="134"/>
      <c r="E59" s="28"/>
      <c r="F59" s="134"/>
      <c r="G59" s="28"/>
      <c r="H59" s="298"/>
      <c r="I59" s="28"/>
    </row>
    <row r="60" spans="1:9" s="26" customFormat="1" ht="78.75" x14ac:dyDescent="0.25">
      <c r="A60" s="28"/>
      <c r="B60" s="135" t="s">
        <v>1923</v>
      </c>
      <c r="C60" s="28"/>
      <c r="D60" s="149"/>
      <c r="E60" s="28"/>
      <c r="F60" s="149"/>
      <c r="G60" s="28"/>
      <c r="H60" s="307" t="s">
        <v>2120</v>
      </c>
      <c r="I60" s="28"/>
    </row>
    <row r="61" spans="1:9" s="26" customFormat="1" ht="15.75" x14ac:dyDescent="0.25">
      <c r="A61" s="28"/>
      <c r="B61" s="231" t="s">
        <v>1922</v>
      </c>
      <c r="C61" s="28"/>
      <c r="D61" s="212"/>
      <c r="E61" s="28"/>
      <c r="F61" s="212"/>
      <c r="G61" s="28"/>
      <c r="H61" s="303"/>
      <c r="I61" s="28"/>
    </row>
    <row r="62" spans="1:9" s="26" customFormat="1" ht="15.75" x14ac:dyDescent="0.25">
      <c r="A62" s="28"/>
      <c r="B62" s="150" t="s">
        <v>1348</v>
      </c>
      <c r="C62" s="28"/>
      <c r="D62" s="169" t="s">
        <v>1651</v>
      </c>
      <c r="E62" s="28"/>
      <c r="F62" s="169" t="s">
        <v>2096</v>
      </c>
      <c r="G62" s="28"/>
      <c r="H62" s="303"/>
      <c r="I62" s="28"/>
    </row>
    <row r="63" spans="1:9" s="26" customFormat="1" ht="31.5" x14ac:dyDescent="0.25">
      <c r="A63" s="28"/>
      <c r="B63" s="150" t="s">
        <v>1349</v>
      </c>
      <c r="C63" s="28"/>
      <c r="D63" s="169" t="s">
        <v>1575</v>
      </c>
      <c r="E63" s="28"/>
      <c r="F63" s="169" t="str">
        <f>IF(D63=Lists!$K$4,"&lt; Input URL to data source &gt;",IF(D63=Lists!$K$5,"&lt; Reference section in EITI Report or URL &gt;",IF(D63=Lists!$K$6,"&lt; Reference evidence of non-applicability &gt;","")))</f>
        <v/>
      </c>
      <c r="G63" s="28"/>
      <c r="H63" s="308" t="s">
        <v>2121</v>
      </c>
      <c r="I63" s="28"/>
    </row>
    <row r="64" spans="1:9" s="26" customFormat="1" ht="31.5" x14ac:dyDescent="0.25">
      <c r="A64" s="28"/>
      <c r="B64" s="172" t="s">
        <v>1684</v>
      </c>
      <c r="C64" s="28"/>
      <c r="D64" s="293">
        <v>5.6360000000000001</v>
      </c>
      <c r="E64" s="28"/>
      <c r="F64" s="169" t="s">
        <v>1426</v>
      </c>
      <c r="G64" s="28"/>
      <c r="H64" s="308" t="s">
        <v>2121</v>
      </c>
      <c r="I64" s="28"/>
    </row>
    <row r="65" spans="1:9" s="26" customFormat="1" ht="15.75" x14ac:dyDescent="0.25">
      <c r="A65" s="28"/>
      <c r="B65" s="151" t="str">
        <f>LEFT(B64,SEARCH(",",B64))&amp;" value"</f>
        <v>Gold (7108), value</v>
      </c>
      <c r="C65" s="28"/>
      <c r="D65" s="268" t="s">
        <v>1575</v>
      </c>
      <c r="E65" s="28"/>
      <c r="F65" s="169" t="s">
        <v>1199</v>
      </c>
      <c r="G65" s="28"/>
      <c r="H65" s="303" t="s">
        <v>1740</v>
      </c>
      <c r="I65" s="28"/>
    </row>
    <row r="66" spans="1:9" s="26" customFormat="1" ht="15.75" x14ac:dyDescent="0.25">
      <c r="A66" s="28"/>
      <c r="B66" s="172" t="s">
        <v>1727</v>
      </c>
      <c r="C66" s="28"/>
      <c r="D66" s="169">
        <v>11279</v>
      </c>
      <c r="E66" s="28"/>
      <c r="F66" s="169" t="s">
        <v>2122</v>
      </c>
      <c r="G66" s="28"/>
      <c r="H66" s="308" t="s">
        <v>2123</v>
      </c>
      <c r="I66" s="28"/>
    </row>
    <row r="67" spans="1:9" s="26" customFormat="1" ht="15.75" x14ac:dyDescent="0.25">
      <c r="A67" s="28"/>
      <c r="B67" s="151" t="str">
        <f>LEFT(B66,SEARCH(",",B66))&amp;" value"</f>
        <v>Silver (7106), value</v>
      </c>
      <c r="C67" s="28"/>
      <c r="D67" s="268" t="s">
        <v>1575</v>
      </c>
      <c r="E67" s="28"/>
      <c r="F67" s="169" t="s">
        <v>1199</v>
      </c>
      <c r="G67" s="28"/>
      <c r="H67" s="308" t="s">
        <v>2124</v>
      </c>
      <c r="I67" s="28"/>
    </row>
    <row r="68" spans="1:9" s="26" customFormat="1" ht="15.75" x14ac:dyDescent="0.25">
      <c r="A68" s="28"/>
      <c r="B68" s="172" t="s">
        <v>1688</v>
      </c>
      <c r="C68" s="28"/>
      <c r="D68" s="268">
        <v>4823193</v>
      </c>
      <c r="E68" s="28"/>
      <c r="F68" s="169" t="s">
        <v>1426</v>
      </c>
      <c r="G68" s="28"/>
      <c r="H68" s="303"/>
      <c r="I68" s="28"/>
    </row>
    <row r="69" spans="1:9" s="26" customFormat="1" ht="15.75" x14ac:dyDescent="0.25">
      <c r="A69" s="28"/>
      <c r="B69" s="151" t="str">
        <f>LEFT(B68,SEARCH(",",B68))&amp;" value"</f>
        <v>Iron (2601), value</v>
      </c>
      <c r="C69" s="28"/>
      <c r="D69" s="268" t="s">
        <v>1575</v>
      </c>
      <c r="E69" s="28"/>
      <c r="F69" s="169" t="s">
        <v>1199</v>
      </c>
      <c r="G69" s="28"/>
      <c r="H69" s="303" t="s">
        <v>1740</v>
      </c>
      <c r="I69" s="28"/>
    </row>
    <row r="70" spans="1:9" s="26" customFormat="1" ht="15.75" x14ac:dyDescent="0.25">
      <c r="A70" s="28"/>
      <c r="B70" s="172" t="s">
        <v>1680</v>
      </c>
      <c r="C70" s="28"/>
      <c r="D70" s="268">
        <v>27619</v>
      </c>
      <c r="E70" s="28"/>
      <c r="F70" s="169" t="s">
        <v>2094</v>
      </c>
      <c r="G70" s="28"/>
      <c r="H70" s="303"/>
      <c r="I70" s="28"/>
    </row>
    <row r="71" spans="1:9" s="26" customFormat="1" ht="15.75" x14ac:dyDescent="0.25">
      <c r="A71" s="28"/>
      <c r="B71" s="151" t="str">
        <f>LEFT(B70,SEARCH(",",B70))&amp;" value"</f>
        <v>Diamonds (7102), value</v>
      </c>
      <c r="C71" s="28"/>
      <c r="D71" s="268" t="s">
        <v>1575</v>
      </c>
      <c r="E71" s="28"/>
      <c r="F71" s="169" t="s">
        <v>1199</v>
      </c>
      <c r="G71" s="28"/>
      <c r="H71" s="304" t="s">
        <v>1740</v>
      </c>
      <c r="I71" s="28"/>
    </row>
    <row r="72" spans="1:9" s="246" customFormat="1" ht="15.75" x14ac:dyDescent="0.25">
      <c r="A72" s="28"/>
      <c r="B72" s="172" t="s">
        <v>2100</v>
      </c>
      <c r="C72" s="28"/>
      <c r="D72" s="268">
        <v>446109</v>
      </c>
      <c r="E72" s="28"/>
      <c r="F72" s="169" t="s">
        <v>2095</v>
      </c>
      <c r="G72" s="28"/>
      <c r="H72" s="309" t="s">
        <v>1997</v>
      </c>
      <c r="I72" s="28"/>
    </row>
    <row r="73" spans="1:9" s="246" customFormat="1" ht="15.75" x14ac:dyDescent="0.25">
      <c r="A73" s="28"/>
      <c r="B73" s="151" t="str">
        <f>LEFT(B72,SEARCH(",",B72))&amp;" value"</f>
        <v>Other, value</v>
      </c>
      <c r="C73" s="28"/>
      <c r="D73" s="268" t="s">
        <v>1575</v>
      </c>
      <c r="E73" s="28"/>
      <c r="F73" s="169" t="s">
        <v>1199</v>
      </c>
      <c r="G73" s="28"/>
      <c r="H73" s="309" t="s">
        <v>1997</v>
      </c>
      <c r="I73" s="28"/>
    </row>
    <row r="74" spans="1:9" s="246" customFormat="1" ht="15.75" x14ac:dyDescent="0.25">
      <c r="A74" s="28"/>
      <c r="B74" s="172" t="s">
        <v>2100</v>
      </c>
      <c r="C74" s="28"/>
      <c r="D74" s="268">
        <v>24153</v>
      </c>
      <c r="E74" s="28"/>
      <c r="F74" s="169" t="s">
        <v>1426</v>
      </c>
      <c r="G74" s="28"/>
      <c r="H74" s="309" t="s">
        <v>1993</v>
      </c>
      <c r="I74" s="28"/>
    </row>
    <row r="75" spans="1:9" s="246" customFormat="1" ht="15.75" x14ac:dyDescent="0.25">
      <c r="A75" s="28"/>
      <c r="B75" s="151" t="str">
        <f>LEFT(B74,SEARCH(",",B74))&amp;" value"</f>
        <v>Other, value</v>
      </c>
      <c r="C75" s="28"/>
      <c r="D75" s="268" t="s">
        <v>1575</v>
      </c>
      <c r="E75" s="28"/>
      <c r="F75" s="169" t="s">
        <v>1199</v>
      </c>
      <c r="G75" s="28"/>
      <c r="H75" s="309" t="s">
        <v>1993</v>
      </c>
      <c r="I75" s="28"/>
    </row>
    <row r="76" spans="1:9" s="246" customFormat="1" ht="15.75" x14ac:dyDescent="0.25">
      <c r="A76" s="28"/>
      <c r="B76" s="172" t="s">
        <v>2100</v>
      </c>
      <c r="C76" s="28"/>
      <c r="D76" s="268">
        <v>20932</v>
      </c>
      <c r="E76" s="28"/>
      <c r="F76" s="169" t="s">
        <v>1426</v>
      </c>
      <c r="G76" s="28"/>
      <c r="H76" s="309" t="s">
        <v>2098</v>
      </c>
      <c r="I76" s="28"/>
    </row>
    <row r="77" spans="1:9" s="246" customFormat="1" ht="15.75" x14ac:dyDescent="0.25">
      <c r="A77" s="28"/>
      <c r="B77" s="151" t="str">
        <f>LEFT(B76,SEARCH(",",B76))&amp;" value"</f>
        <v>Other, value</v>
      </c>
      <c r="C77" s="28"/>
      <c r="D77" s="268" t="s">
        <v>1575</v>
      </c>
      <c r="E77" s="28"/>
      <c r="F77" s="169" t="s">
        <v>1199</v>
      </c>
      <c r="G77" s="28"/>
      <c r="H77" s="309" t="s">
        <v>2098</v>
      </c>
      <c r="I77" s="28"/>
    </row>
    <row r="78" spans="1:9" s="246" customFormat="1" ht="15.75" x14ac:dyDescent="0.25">
      <c r="A78" s="28"/>
      <c r="B78" s="172" t="s">
        <v>2100</v>
      </c>
      <c r="C78" s="28"/>
      <c r="D78" s="268">
        <v>27815</v>
      </c>
      <c r="E78" s="28"/>
      <c r="F78" s="169" t="s">
        <v>1426</v>
      </c>
      <c r="G78" s="28"/>
      <c r="H78" s="309" t="s">
        <v>2099</v>
      </c>
      <c r="I78" s="28"/>
    </row>
    <row r="79" spans="1:9" s="246" customFormat="1" ht="15.75" x14ac:dyDescent="0.25">
      <c r="A79" s="28"/>
      <c r="B79" s="152" t="str">
        <f>LEFT(B78,SEARCH(",",B78))&amp;" value"</f>
        <v>Other, value</v>
      </c>
      <c r="C79" s="28"/>
      <c r="D79" s="268" t="s">
        <v>1575</v>
      </c>
      <c r="E79" s="28"/>
      <c r="F79" s="169" t="s">
        <v>1199</v>
      </c>
      <c r="G79" s="28"/>
      <c r="H79" s="309" t="s">
        <v>2099</v>
      </c>
      <c r="I79" s="28"/>
    </row>
    <row r="80" spans="1:9" s="246" customFormat="1" ht="15.75" x14ac:dyDescent="0.25">
      <c r="A80" s="28"/>
      <c r="B80" s="228"/>
      <c r="C80" s="28"/>
      <c r="D80" s="165"/>
      <c r="E80" s="28"/>
      <c r="F80" s="165"/>
      <c r="G80" s="28"/>
      <c r="H80" s="298"/>
      <c r="I80" s="28"/>
    </row>
    <row r="81" spans="1:9" s="26" customFormat="1" ht="15.75" x14ac:dyDescent="0.25">
      <c r="A81" s="28"/>
      <c r="B81" s="48"/>
      <c r="C81" s="28"/>
      <c r="D81" s="134"/>
      <c r="E81" s="28"/>
      <c r="F81" s="134"/>
      <c r="G81" s="28"/>
      <c r="H81" s="298"/>
      <c r="I81" s="28"/>
    </row>
    <row r="82" spans="1:9" s="26" customFormat="1" ht="15.75" x14ac:dyDescent="0.25">
      <c r="A82" s="28"/>
      <c r="B82" s="135" t="s">
        <v>1878</v>
      </c>
      <c r="C82" s="28"/>
      <c r="D82" s="149"/>
      <c r="E82" s="28"/>
      <c r="F82" s="149"/>
      <c r="G82" s="28"/>
      <c r="H82" s="302"/>
      <c r="I82" s="28"/>
    </row>
    <row r="83" spans="1:9" s="26" customFormat="1" ht="15.75" x14ac:dyDescent="0.25">
      <c r="A83" s="28"/>
      <c r="B83" s="150" t="s">
        <v>1347</v>
      </c>
      <c r="C83" s="28"/>
      <c r="D83" s="169" t="s">
        <v>1651</v>
      </c>
      <c r="E83" s="28"/>
      <c r="F83" s="169" t="s">
        <v>2097</v>
      </c>
      <c r="G83" s="28"/>
      <c r="H83" s="303"/>
      <c r="I83" s="28"/>
    </row>
    <row r="84" spans="1:9" s="26" customFormat="1" ht="15.75" x14ac:dyDescent="0.25">
      <c r="A84" s="28"/>
      <c r="B84" s="150" t="s">
        <v>1350</v>
      </c>
      <c r="C84" s="28"/>
      <c r="D84" s="169" t="s">
        <v>1651</v>
      </c>
      <c r="E84" s="28"/>
      <c r="F84" s="169" t="s">
        <v>2097</v>
      </c>
      <c r="G84" s="28"/>
      <c r="H84" s="303"/>
      <c r="I84" s="28"/>
    </row>
    <row r="85" spans="1:9" s="26" customFormat="1" ht="15.75" x14ac:dyDescent="0.25">
      <c r="A85" s="28"/>
      <c r="B85" s="172" t="s">
        <v>1684</v>
      </c>
      <c r="C85" s="28"/>
      <c r="D85" s="293">
        <v>5.6909999999999998</v>
      </c>
      <c r="E85" s="28"/>
      <c r="F85" s="169" t="s">
        <v>1426</v>
      </c>
      <c r="G85" s="28"/>
      <c r="H85" s="303"/>
      <c r="I85" s="28"/>
    </row>
    <row r="86" spans="1:9" s="26" customFormat="1" ht="15.75" x14ac:dyDescent="0.25">
      <c r="A86" s="28"/>
      <c r="B86" s="151" t="str">
        <f>LEFT(B85,SEARCH(",",B85))&amp;" value"</f>
        <v>Gold (7108), value</v>
      </c>
      <c r="C86" s="28"/>
      <c r="D86" s="314">
        <v>192095391</v>
      </c>
      <c r="E86" s="28"/>
      <c r="F86" s="169" t="s">
        <v>1199</v>
      </c>
      <c r="G86" s="28"/>
      <c r="H86" s="303" t="s">
        <v>1740</v>
      </c>
      <c r="I86" s="28"/>
    </row>
    <row r="87" spans="1:9" s="26" customFormat="1" ht="15.75" x14ac:dyDescent="0.25">
      <c r="A87" s="28"/>
      <c r="B87" s="172" t="s">
        <v>1727</v>
      </c>
      <c r="C87" s="28"/>
      <c r="D87" s="314">
        <v>11279</v>
      </c>
      <c r="E87" s="28"/>
      <c r="F87" s="169" t="s">
        <v>2122</v>
      </c>
      <c r="G87" s="28"/>
      <c r="H87" s="308" t="s">
        <v>2125</v>
      </c>
      <c r="I87" s="28"/>
    </row>
    <row r="88" spans="1:9" s="26" customFormat="1" ht="15.75" x14ac:dyDescent="0.25">
      <c r="A88" s="28"/>
      <c r="B88" s="151" t="str">
        <f>LEFT(B87,SEARCH(",",B87))&amp;" value"</f>
        <v>Silver (7106), value</v>
      </c>
      <c r="C88" s="28"/>
      <c r="D88" s="314">
        <v>167128</v>
      </c>
      <c r="E88" s="28"/>
      <c r="F88" s="169" t="s">
        <v>1199</v>
      </c>
      <c r="G88" s="28"/>
      <c r="H88" s="308" t="s">
        <v>2126</v>
      </c>
      <c r="I88" s="28"/>
    </row>
    <row r="89" spans="1:9" s="26" customFormat="1" ht="15.75" x14ac:dyDescent="0.25">
      <c r="A89" s="28"/>
      <c r="B89" s="172" t="s">
        <v>1688</v>
      </c>
      <c r="C89" s="28"/>
      <c r="D89" s="314">
        <v>4766365</v>
      </c>
      <c r="E89" s="28"/>
      <c r="F89" s="169" t="s">
        <v>1426</v>
      </c>
      <c r="G89" s="28"/>
      <c r="H89" s="303"/>
      <c r="I89" s="28"/>
    </row>
    <row r="90" spans="1:9" s="26" customFormat="1" ht="15.75" x14ac:dyDescent="0.25">
      <c r="A90" s="28"/>
      <c r="B90" s="151" t="str">
        <f>LEFT(B89,SEARCH(",",B89))&amp;" value"</f>
        <v>Iron (2601), value</v>
      </c>
      <c r="C90" s="28"/>
      <c r="D90" s="314">
        <v>226216108</v>
      </c>
      <c r="E90" s="28"/>
      <c r="F90" s="169" t="s">
        <v>1199</v>
      </c>
      <c r="G90" s="28"/>
      <c r="H90" s="303" t="s">
        <v>1740</v>
      </c>
      <c r="I90" s="28"/>
    </row>
    <row r="91" spans="1:9" s="26" customFormat="1" ht="15.75" x14ac:dyDescent="0.25">
      <c r="A91" s="28"/>
      <c r="B91" s="172" t="s">
        <v>1680</v>
      </c>
      <c r="C91" s="28"/>
      <c r="D91" s="314">
        <v>27619</v>
      </c>
      <c r="E91" s="28"/>
      <c r="F91" s="169" t="s">
        <v>2094</v>
      </c>
      <c r="G91" s="28"/>
      <c r="H91" s="303"/>
      <c r="I91" s="28"/>
    </row>
    <row r="92" spans="1:9" s="26" customFormat="1" ht="15.75" x14ac:dyDescent="0.25">
      <c r="A92" s="28"/>
      <c r="B92" s="151" t="str">
        <f>LEFT(B91,SEARCH(",",B91))&amp;" value"</f>
        <v>Diamonds (7102), value</v>
      </c>
      <c r="C92" s="28"/>
      <c r="D92" s="314">
        <v>13136385</v>
      </c>
      <c r="E92" s="28"/>
      <c r="F92" s="169" t="s">
        <v>1199</v>
      </c>
      <c r="G92" s="28"/>
      <c r="H92" s="303" t="s">
        <v>1740</v>
      </c>
      <c r="I92" s="28"/>
    </row>
    <row r="93" spans="1:9" s="26" customFormat="1" ht="15.75" x14ac:dyDescent="0.25">
      <c r="A93" s="28"/>
      <c r="B93" s="172" t="s">
        <v>2100</v>
      </c>
      <c r="C93" s="28"/>
      <c r="D93" s="314">
        <v>451909</v>
      </c>
      <c r="E93" s="28"/>
      <c r="F93" s="169" t="s">
        <v>2095</v>
      </c>
      <c r="G93" s="28"/>
      <c r="H93" s="303" t="s">
        <v>1997</v>
      </c>
      <c r="I93" s="28"/>
    </row>
    <row r="94" spans="1:9" s="26" customFormat="1" ht="15.75" x14ac:dyDescent="0.25">
      <c r="A94" s="28"/>
      <c r="B94" s="151" t="str">
        <f>LEFT(B93,SEARCH(",",B93))&amp;" value"</f>
        <v>Other, value</v>
      </c>
      <c r="C94" s="28"/>
      <c r="D94" s="314" t="s">
        <v>1575</v>
      </c>
      <c r="E94" s="28"/>
      <c r="F94" s="169" t="s">
        <v>1199</v>
      </c>
      <c r="G94" s="28"/>
      <c r="H94" s="303" t="s">
        <v>1997</v>
      </c>
      <c r="I94" s="28"/>
    </row>
    <row r="95" spans="1:9" s="26" customFormat="1" ht="15.75" x14ac:dyDescent="0.25">
      <c r="A95" s="28"/>
      <c r="B95" s="172" t="s">
        <v>2100</v>
      </c>
      <c r="C95" s="28"/>
      <c r="D95" s="314">
        <v>24408</v>
      </c>
      <c r="E95" s="28"/>
      <c r="F95" s="169" t="s">
        <v>1426</v>
      </c>
      <c r="G95" s="28"/>
      <c r="H95" s="303" t="s">
        <v>1993</v>
      </c>
      <c r="I95" s="28"/>
    </row>
    <row r="96" spans="1:9" s="26" customFormat="1" ht="15.75" x14ac:dyDescent="0.25">
      <c r="A96" s="28"/>
      <c r="B96" s="151" t="str">
        <f>LEFT(B95,SEARCH(",",B95))&amp;" value"</f>
        <v>Other, value</v>
      </c>
      <c r="C96" s="28"/>
      <c r="D96" s="314">
        <v>31053856</v>
      </c>
      <c r="E96" s="28"/>
      <c r="F96" s="169" t="s">
        <v>1199</v>
      </c>
      <c r="G96" s="28"/>
      <c r="H96" s="303" t="s">
        <v>1993</v>
      </c>
      <c r="I96" s="28"/>
    </row>
    <row r="97" spans="1:16" s="26" customFormat="1" ht="15.75" x14ac:dyDescent="0.25">
      <c r="A97" s="28"/>
      <c r="B97" s="172" t="s">
        <v>2100</v>
      </c>
      <c r="C97" s="28"/>
      <c r="D97" s="314">
        <v>18348</v>
      </c>
      <c r="E97" s="28"/>
      <c r="F97" s="169" t="s">
        <v>1426</v>
      </c>
      <c r="G97" s="28"/>
      <c r="H97" s="303" t="s">
        <v>2098</v>
      </c>
      <c r="I97" s="28"/>
    </row>
    <row r="98" spans="1:16" s="26" customFormat="1" ht="15.75" x14ac:dyDescent="0.25">
      <c r="A98" s="28"/>
      <c r="B98" s="151" t="str">
        <f>LEFT(B97,SEARCH(",",B97))&amp;" value"</f>
        <v>Other, value</v>
      </c>
      <c r="C98" s="28"/>
      <c r="D98" s="314" t="s">
        <v>1575</v>
      </c>
      <c r="E98" s="28"/>
      <c r="F98" s="169" t="s">
        <v>1199</v>
      </c>
      <c r="G98" s="28"/>
      <c r="H98" s="303" t="s">
        <v>2098</v>
      </c>
      <c r="I98" s="28"/>
    </row>
    <row r="99" spans="1:16" s="265" customFormat="1" ht="15.75" x14ac:dyDescent="0.25">
      <c r="A99" s="28"/>
      <c r="B99" s="172" t="s">
        <v>2100</v>
      </c>
      <c r="C99" s="28"/>
      <c r="D99" s="314">
        <v>27815</v>
      </c>
      <c r="E99" s="28"/>
      <c r="F99" s="169" t="s">
        <v>1426</v>
      </c>
      <c r="G99" s="28"/>
      <c r="H99" s="309" t="s">
        <v>2099</v>
      </c>
      <c r="I99" s="28"/>
    </row>
    <row r="100" spans="1:16" s="265" customFormat="1" ht="15.75" x14ac:dyDescent="0.25">
      <c r="A100" s="28"/>
      <c r="B100" s="152" t="str">
        <f>LEFT(B99,SEARCH(",",B99))&amp;" value"</f>
        <v>Other, value</v>
      </c>
      <c r="C100" s="28"/>
      <c r="D100" s="268" t="s">
        <v>1575</v>
      </c>
      <c r="E100" s="28"/>
      <c r="F100" s="169" t="s">
        <v>1199</v>
      </c>
      <c r="G100" s="28"/>
      <c r="H100" s="309" t="s">
        <v>2099</v>
      </c>
      <c r="I100" s="28"/>
    </row>
    <row r="101" spans="1:16" s="26" customFormat="1" ht="15.75" x14ac:dyDescent="0.25">
      <c r="A101" s="28"/>
      <c r="B101" s="48"/>
      <c r="C101" s="28"/>
      <c r="D101" s="134"/>
      <c r="E101" s="28"/>
      <c r="F101" s="134"/>
      <c r="G101" s="28"/>
      <c r="H101" s="298"/>
      <c r="I101" s="28"/>
    </row>
    <row r="102" spans="1:16" s="26" customFormat="1" ht="15.75" x14ac:dyDescent="0.25">
      <c r="A102" s="28"/>
      <c r="B102" s="135" t="s">
        <v>1879</v>
      </c>
      <c r="C102" s="28"/>
      <c r="D102" s="149"/>
      <c r="E102" s="28"/>
      <c r="F102" s="154"/>
      <c r="G102" s="28"/>
      <c r="H102" s="302"/>
      <c r="I102" s="28"/>
    </row>
    <row r="103" spans="1:16" s="26" customFormat="1" ht="78.75" x14ac:dyDescent="0.25">
      <c r="A103" s="28"/>
      <c r="B103" s="150" t="s">
        <v>1583</v>
      </c>
      <c r="C103" s="28"/>
      <c r="D103" s="169" t="s">
        <v>1651</v>
      </c>
      <c r="E103" s="28"/>
      <c r="F103" s="169" t="s">
        <v>2127</v>
      </c>
      <c r="G103" s="28"/>
      <c r="H103" s="310" t="s">
        <v>2128</v>
      </c>
      <c r="I103" s="28"/>
    </row>
    <row r="104" spans="1:16" s="26" customFormat="1" ht="47.25" x14ac:dyDescent="0.25">
      <c r="A104" s="28"/>
      <c r="B104" s="155" t="s">
        <v>1584</v>
      </c>
      <c r="C104" s="28"/>
      <c r="D104" s="169" t="s">
        <v>1651</v>
      </c>
      <c r="E104" s="28"/>
      <c r="F104" s="169" t="s">
        <v>2129</v>
      </c>
      <c r="G104" s="28"/>
      <c r="H104" s="303"/>
      <c r="I104" s="28"/>
    </row>
    <row r="105" spans="1:16" s="26" customFormat="1" ht="15.75" x14ac:dyDescent="0.25">
      <c r="A105" s="28"/>
      <c r="B105" s="156" t="s">
        <v>1597</v>
      </c>
      <c r="C105" s="28"/>
      <c r="D105" s="157">
        <f>SUM('Part 5 - Company data'!J331/'Part 4 - Government revenues'!J150)</f>
        <v>0.83880912365969607</v>
      </c>
      <c r="E105" s="28"/>
      <c r="F105" s="158"/>
      <c r="G105" s="28"/>
      <c r="H105" s="304"/>
      <c r="I105" s="28"/>
      <c r="P105" s="211"/>
    </row>
    <row r="106" spans="1:16" s="26" customFormat="1" ht="15.75" x14ac:dyDescent="0.25">
      <c r="A106" s="28"/>
      <c r="B106" s="48"/>
      <c r="C106" s="28"/>
      <c r="D106" s="134"/>
      <c r="E106" s="28"/>
      <c r="F106" s="134"/>
      <c r="G106" s="28"/>
      <c r="H106" s="298"/>
      <c r="I106" s="28"/>
    </row>
    <row r="107" spans="1:16" s="26" customFormat="1" ht="15.75" x14ac:dyDescent="0.25">
      <c r="A107" s="28"/>
      <c r="B107" s="135" t="s">
        <v>1880</v>
      </c>
      <c r="C107" s="28"/>
      <c r="D107" s="154"/>
      <c r="E107" s="28"/>
      <c r="F107" s="154"/>
      <c r="G107" s="28"/>
      <c r="H107" s="302"/>
      <c r="I107" s="28"/>
    </row>
    <row r="108" spans="1:16" s="26" customFormat="1" ht="31.5" x14ac:dyDescent="0.25">
      <c r="A108" s="28"/>
      <c r="B108" s="155" t="s">
        <v>1817</v>
      </c>
      <c r="C108" s="28"/>
      <c r="D108" s="169" t="s">
        <v>1000</v>
      </c>
      <c r="E108" s="28"/>
      <c r="F108" s="169" t="s">
        <v>2102</v>
      </c>
      <c r="G108" s="28"/>
      <c r="H108" s="303"/>
      <c r="I108" s="28"/>
    </row>
    <row r="109" spans="1:16" s="26" customFormat="1" ht="15.75" x14ac:dyDescent="0.25">
      <c r="A109" s="28"/>
      <c r="B109" s="214" t="s">
        <v>1824</v>
      </c>
      <c r="C109" s="215"/>
      <c r="D109" s="136"/>
      <c r="E109" s="215"/>
      <c r="F109" s="136"/>
      <c r="G109" s="28"/>
      <c r="H109" s="303"/>
      <c r="I109" s="28"/>
    </row>
    <row r="110" spans="1:16" s="26" customFormat="1" ht="15.75" x14ac:dyDescent="0.25">
      <c r="A110" s="28"/>
      <c r="B110" s="214" t="s">
        <v>1825</v>
      </c>
      <c r="C110" s="215"/>
      <c r="D110" s="136"/>
      <c r="E110" s="215"/>
      <c r="F110" s="136"/>
      <c r="G110" s="28"/>
      <c r="H110" s="303"/>
      <c r="I110" s="28"/>
    </row>
    <row r="111" spans="1:16" s="26" customFormat="1" ht="31.5" x14ac:dyDescent="0.25">
      <c r="A111" s="28"/>
      <c r="B111" s="213" t="s">
        <v>1826</v>
      </c>
      <c r="C111" s="161"/>
      <c r="D111" s="170" t="s">
        <v>1000</v>
      </c>
      <c r="E111" s="161"/>
      <c r="F111" s="170" t="s">
        <v>1199</v>
      </c>
      <c r="G111" s="161"/>
      <c r="H111" s="304"/>
      <c r="I111" s="28"/>
    </row>
    <row r="112" spans="1:16" s="26" customFormat="1" ht="15.75" x14ac:dyDescent="0.25">
      <c r="A112" s="28"/>
      <c r="B112" s="48"/>
      <c r="C112" s="28"/>
      <c r="D112" s="28"/>
      <c r="E112" s="28"/>
      <c r="F112" s="37"/>
      <c r="G112" s="28"/>
      <c r="H112" s="298"/>
      <c r="I112" s="28"/>
    </row>
    <row r="113" spans="1:9" s="26" customFormat="1" ht="15.95" customHeight="1" x14ac:dyDescent="0.25">
      <c r="A113" s="28"/>
      <c r="B113" s="135" t="s">
        <v>1881</v>
      </c>
      <c r="C113" s="28"/>
      <c r="D113" s="154"/>
      <c r="E113" s="28"/>
      <c r="F113" s="154"/>
      <c r="G113" s="28"/>
      <c r="H113" s="302"/>
      <c r="I113" s="28"/>
    </row>
    <row r="114" spans="1:9" s="26" customFormat="1" ht="31.5" x14ac:dyDescent="0.25">
      <c r="A114" s="28"/>
      <c r="B114" s="155" t="s">
        <v>1588</v>
      </c>
      <c r="C114" s="28"/>
      <c r="D114" s="169" t="s">
        <v>1651</v>
      </c>
      <c r="E114" s="28"/>
      <c r="F114" s="169" t="s">
        <v>2101</v>
      </c>
      <c r="G114" s="28"/>
      <c r="H114" s="303"/>
      <c r="I114" s="28"/>
    </row>
    <row r="115" spans="1:9" s="26" customFormat="1" ht="30.75" customHeight="1" x14ac:dyDescent="0.25">
      <c r="A115" s="28"/>
      <c r="B115" s="160" t="s">
        <v>1585</v>
      </c>
      <c r="C115" s="28"/>
      <c r="D115" s="170">
        <v>0</v>
      </c>
      <c r="E115" s="28"/>
      <c r="F115" s="170" t="s">
        <v>1199</v>
      </c>
      <c r="G115" s="28"/>
      <c r="H115" s="304" t="s">
        <v>1957</v>
      </c>
      <c r="I115" s="28"/>
    </row>
    <row r="116" spans="1:9" s="26" customFormat="1" ht="15.75" x14ac:dyDescent="0.25">
      <c r="A116" s="28"/>
      <c r="B116" s="48"/>
      <c r="C116" s="28"/>
      <c r="D116" s="134"/>
      <c r="E116" s="28"/>
      <c r="F116" s="37"/>
      <c r="G116" s="28"/>
      <c r="H116" s="298"/>
      <c r="I116" s="28"/>
    </row>
    <row r="117" spans="1:9" s="26" customFormat="1" ht="15.75" x14ac:dyDescent="0.25">
      <c r="A117" s="28"/>
      <c r="B117" s="135" t="s">
        <v>1882</v>
      </c>
      <c r="C117" s="28"/>
      <c r="D117" s="154"/>
      <c r="E117" s="28"/>
      <c r="F117" s="154"/>
      <c r="G117" s="28"/>
      <c r="H117" s="302"/>
      <c r="I117" s="28"/>
    </row>
    <row r="118" spans="1:9" s="26" customFormat="1" ht="31.5" x14ac:dyDescent="0.25">
      <c r="A118" s="28"/>
      <c r="B118" s="155" t="s">
        <v>1589</v>
      </c>
      <c r="C118" s="28"/>
      <c r="D118" s="169" t="s">
        <v>1651</v>
      </c>
      <c r="E118" s="28"/>
      <c r="F118" s="169" t="s">
        <v>2103</v>
      </c>
      <c r="G118" s="28"/>
      <c r="H118" s="303"/>
      <c r="I118" s="28"/>
    </row>
    <row r="119" spans="1:9" s="26" customFormat="1" ht="30.75" customHeight="1" x14ac:dyDescent="0.25">
      <c r="A119" s="28"/>
      <c r="B119" s="160" t="s">
        <v>1586</v>
      </c>
      <c r="C119" s="28"/>
      <c r="D119" s="170">
        <v>0</v>
      </c>
      <c r="E119" s="28"/>
      <c r="F119" s="170" t="s">
        <v>1199</v>
      </c>
      <c r="G119" s="28"/>
      <c r="H119" s="304" t="s">
        <v>1957</v>
      </c>
      <c r="I119" s="28"/>
    </row>
    <row r="120" spans="1:9" s="26" customFormat="1" ht="15.75" x14ac:dyDescent="0.25">
      <c r="A120" s="28"/>
      <c r="B120" s="48"/>
      <c r="C120" s="28"/>
      <c r="D120" s="134"/>
      <c r="E120" s="28"/>
      <c r="F120" s="37"/>
      <c r="G120" s="28"/>
      <c r="H120" s="298"/>
      <c r="I120" s="28"/>
    </row>
    <row r="121" spans="1:9" s="26" customFormat="1" ht="15.75" x14ac:dyDescent="0.25">
      <c r="A121" s="28"/>
      <c r="B121" s="135" t="s">
        <v>1883</v>
      </c>
      <c r="C121" s="28"/>
      <c r="D121" s="154"/>
      <c r="E121" s="28"/>
      <c r="F121" s="154"/>
      <c r="G121" s="28"/>
      <c r="H121" s="302"/>
      <c r="I121" s="28"/>
    </row>
    <row r="122" spans="1:9" s="26" customFormat="1" ht="31.5" x14ac:dyDescent="0.25">
      <c r="A122" s="28"/>
      <c r="B122" s="155" t="s">
        <v>1591</v>
      </c>
      <c r="C122" s="28"/>
      <c r="D122" s="169" t="s">
        <v>1651</v>
      </c>
      <c r="E122" s="28"/>
      <c r="F122" s="169" t="s">
        <v>2104</v>
      </c>
      <c r="G122" s="28"/>
      <c r="H122" s="303"/>
      <c r="I122" s="28"/>
    </row>
    <row r="123" spans="1:9" s="26" customFormat="1" ht="15.75" x14ac:dyDescent="0.25">
      <c r="A123" s="28"/>
      <c r="B123" s="160" t="s">
        <v>1587</v>
      </c>
      <c r="C123" s="28"/>
      <c r="D123" s="170">
        <v>0</v>
      </c>
      <c r="E123" s="28"/>
      <c r="F123" s="170" t="s">
        <v>1199</v>
      </c>
      <c r="G123" s="28"/>
      <c r="H123" s="304" t="s">
        <v>1957</v>
      </c>
      <c r="I123" s="28"/>
    </row>
    <row r="124" spans="1:9" s="26" customFormat="1" ht="15.75" x14ac:dyDescent="0.25">
      <c r="A124" s="28"/>
      <c r="B124" s="48"/>
      <c r="C124" s="28"/>
      <c r="D124" s="134"/>
      <c r="E124" s="28"/>
      <c r="F124" s="37"/>
      <c r="G124" s="28"/>
      <c r="H124" s="298"/>
      <c r="I124" s="28"/>
    </row>
    <row r="125" spans="1:9" s="26" customFormat="1" ht="31.5" x14ac:dyDescent="0.25">
      <c r="A125" s="28"/>
      <c r="B125" s="135" t="s">
        <v>1884</v>
      </c>
      <c r="C125" s="28"/>
      <c r="D125" s="154"/>
      <c r="E125" s="28"/>
      <c r="F125" s="154"/>
      <c r="G125" s="28"/>
      <c r="H125" s="302"/>
      <c r="I125" s="28"/>
    </row>
    <row r="126" spans="1:9" s="26" customFormat="1" ht="31.5" x14ac:dyDescent="0.25">
      <c r="A126" s="28"/>
      <c r="B126" s="155" t="str">
        <f>"Does the government disclose information on"&amp;RIGHT(B125,LEN(B125)-SEARCH(":",B125,1))&amp;"?"</f>
        <v>Does the government disclose information on Direct subnational payments?</v>
      </c>
      <c r="C126" s="28"/>
      <c r="D126" s="169" t="s">
        <v>1000</v>
      </c>
      <c r="E126" s="28"/>
      <c r="F126" s="169" t="s">
        <v>2105</v>
      </c>
      <c r="G126" s="28"/>
      <c r="H126" s="303"/>
      <c r="I126" s="28"/>
    </row>
    <row r="127" spans="1:9" s="26" customFormat="1" ht="31.5" x14ac:dyDescent="0.25">
      <c r="A127" s="28"/>
      <c r="B127" s="160" t="s">
        <v>1590</v>
      </c>
      <c r="C127" s="28"/>
      <c r="D127" s="170"/>
      <c r="E127" s="28"/>
      <c r="F127" s="170" t="s">
        <v>1199</v>
      </c>
      <c r="G127" s="28"/>
      <c r="H127" s="304"/>
      <c r="I127" s="28"/>
    </row>
    <row r="128" spans="1:9" s="26" customFormat="1" ht="15.75" x14ac:dyDescent="0.25">
      <c r="A128" s="28"/>
      <c r="B128" s="48"/>
      <c r="C128" s="28"/>
      <c r="D128" s="134"/>
      <c r="E128" s="28"/>
      <c r="F128" s="37"/>
      <c r="G128" s="28"/>
      <c r="H128" s="298"/>
      <c r="I128" s="28"/>
    </row>
    <row r="129" spans="1:9" s="26" customFormat="1" ht="15.75" x14ac:dyDescent="0.25">
      <c r="A129" s="28"/>
      <c r="B129" s="135" t="s">
        <v>1885</v>
      </c>
      <c r="C129" s="28"/>
      <c r="D129" s="154"/>
      <c r="E129" s="28"/>
      <c r="F129" s="37"/>
      <c r="G129" s="28"/>
      <c r="H129" s="302"/>
      <c r="I129" s="28"/>
    </row>
    <row r="130" spans="1:9" s="26" customFormat="1" ht="31.5" x14ac:dyDescent="0.25">
      <c r="A130" s="28"/>
      <c r="B130" s="156" t="s">
        <v>1512</v>
      </c>
      <c r="C130" s="28"/>
      <c r="D130" s="234">
        <f>IFERROR(IF(_xlfn.DAYS('Part 1 - About'!$E$24,'Part 1 - About'!$E$20)/365&gt;0,_xlfn.DAYS('Part 1 - About'!$E$24,'Part 1 - About'!$E$20)/365,_xlfn.DAYS('Part 1 - About'!$E$27,'Part 1 - About'!$E$20)/365),"Automatically completed using the 1. About sheet")</f>
        <v>1.8356164383561644</v>
      </c>
      <c r="E130" s="28"/>
      <c r="F130" s="37"/>
      <c r="G130" s="28"/>
      <c r="H130" s="304"/>
      <c r="I130" s="28"/>
    </row>
    <row r="131" spans="1:9" s="26" customFormat="1" ht="15.75" x14ac:dyDescent="0.25">
      <c r="A131" s="28"/>
      <c r="B131" s="48"/>
      <c r="C131" s="28"/>
      <c r="D131" s="134"/>
      <c r="E131" s="28"/>
      <c r="F131" s="37"/>
      <c r="G131" s="28"/>
      <c r="H131" s="298"/>
      <c r="I131" s="28"/>
    </row>
    <row r="132" spans="1:9" s="26" customFormat="1" ht="15.75" x14ac:dyDescent="0.25">
      <c r="A132" s="28"/>
      <c r="B132" s="135" t="s">
        <v>1886</v>
      </c>
      <c r="C132" s="28"/>
      <c r="D132" s="154"/>
      <c r="E132" s="28"/>
      <c r="F132" s="154"/>
      <c r="G132" s="28"/>
      <c r="H132" s="302"/>
      <c r="I132" s="28"/>
    </row>
    <row r="133" spans="1:9" s="26" customFormat="1" ht="63" x14ac:dyDescent="0.25">
      <c r="A133" s="28"/>
      <c r="B133" s="150" t="s">
        <v>1643</v>
      </c>
      <c r="C133" s="28"/>
      <c r="D133" s="169" t="s">
        <v>1651</v>
      </c>
      <c r="E133" s="28"/>
      <c r="F133" s="169" t="s">
        <v>2131</v>
      </c>
      <c r="G133" s="28"/>
      <c r="H133" s="303"/>
      <c r="I133" s="28"/>
    </row>
    <row r="134" spans="1:9" s="26" customFormat="1" ht="31.5" x14ac:dyDescent="0.25">
      <c r="A134" s="28"/>
      <c r="B134" s="151" t="s">
        <v>1594</v>
      </c>
      <c r="C134" s="28"/>
      <c r="D134" s="169" t="s">
        <v>1651</v>
      </c>
      <c r="E134" s="28"/>
      <c r="F134" s="169" t="s">
        <v>2132</v>
      </c>
      <c r="G134" s="28"/>
      <c r="H134" s="303"/>
      <c r="I134" s="28"/>
    </row>
    <row r="135" spans="1:9" s="26" customFormat="1" ht="15.75" x14ac:dyDescent="0.25">
      <c r="A135" s="28"/>
      <c r="B135" s="137" t="s">
        <v>1592</v>
      </c>
      <c r="C135" s="28"/>
      <c r="D135" s="169" t="s">
        <v>1574</v>
      </c>
      <c r="E135" s="28"/>
      <c r="F135" s="169" t="s">
        <v>2130</v>
      </c>
      <c r="G135" s="28"/>
      <c r="H135" s="303"/>
      <c r="I135" s="28"/>
    </row>
    <row r="136" spans="1:9" s="26" customFormat="1" ht="15.75" x14ac:dyDescent="0.25">
      <c r="A136" s="28"/>
      <c r="B136" s="139" t="s">
        <v>1593</v>
      </c>
      <c r="C136" s="28"/>
      <c r="D136" s="169" t="s">
        <v>1574</v>
      </c>
      <c r="E136" s="28"/>
      <c r="F136" s="169" t="s">
        <v>2130</v>
      </c>
      <c r="G136" s="28"/>
      <c r="H136" s="303"/>
      <c r="I136" s="28"/>
    </row>
    <row r="137" spans="1:9" s="26" customFormat="1" ht="15.75" x14ac:dyDescent="0.25">
      <c r="A137" s="28"/>
      <c r="B137" s="137" t="s">
        <v>1595</v>
      </c>
      <c r="C137" s="28"/>
      <c r="D137" s="282" t="s">
        <v>996</v>
      </c>
      <c r="E137" s="28"/>
      <c r="F137" s="169" t="s">
        <v>2133</v>
      </c>
      <c r="G137" s="28"/>
      <c r="H137" s="311" t="s">
        <v>996</v>
      </c>
      <c r="I137" s="28"/>
    </row>
    <row r="138" spans="1:9" s="26" customFormat="1" ht="15.75" x14ac:dyDescent="0.25">
      <c r="A138" s="28"/>
      <c r="B138" s="140" t="s">
        <v>1596</v>
      </c>
      <c r="C138" s="28"/>
      <c r="D138" s="170" t="s">
        <v>1575</v>
      </c>
      <c r="E138" s="28"/>
      <c r="F138" s="169" t="str">
        <f>IF(D138=Lists!$K$4,"&lt; Input URL to data source &gt;",IF(D138=Lists!$K$5,"&lt; Reference section in EITI Report or URL &gt;",IF(D138=Lists!$K$6,"&lt; Reference evidence of non-applicability &gt;","")))</f>
        <v/>
      </c>
      <c r="G138" s="28"/>
      <c r="H138" s="304"/>
      <c r="I138" s="28"/>
    </row>
    <row r="139" spans="1:9" s="26" customFormat="1" ht="15.75" x14ac:dyDescent="0.25">
      <c r="A139" s="28"/>
      <c r="B139" s="48"/>
      <c r="C139" s="28"/>
      <c r="D139" s="134"/>
      <c r="E139" s="28"/>
      <c r="F139" s="37"/>
      <c r="G139" s="28"/>
      <c r="H139" s="298"/>
      <c r="I139" s="28"/>
    </row>
    <row r="140" spans="1:9" s="26" customFormat="1" ht="31.5" x14ac:dyDescent="0.25">
      <c r="A140" s="28"/>
      <c r="B140" s="135" t="s">
        <v>1887</v>
      </c>
      <c r="C140" s="28"/>
      <c r="D140" s="154"/>
      <c r="E140" s="28"/>
      <c r="F140" s="154"/>
      <c r="G140" s="28"/>
      <c r="H140" s="302"/>
      <c r="I140" s="28"/>
    </row>
    <row r="141" spans="1:9" s="26" customFormat="1" ht="63" x14ac:dyDescent="0.25">
      <c r="A141" s="28"/>
      <c r="B141" s="155" t="s">
        <v>1598</v>
      </c>
      <c r="C141" s="28"/>
      <c r="D141" s="169" t="s">
        <v>1651</v>
      </c>
      <c r="E141" s="28"/>
      <c r="F141" s="315" t="s">
        <v>2134</v>
      </c>
      <c r="G141" s="28"/>
      <c r="H141" s="303"/>
      <c r="I141" s="28"/>
    </row>
    <row r="142" spans="1:9" s="26" customFormat="1" ht="31.5" x14ac:dyDescent="0.25">
      <c r="A142" s="28"/>
      <c r="B142" s="160" t="s">
        <v>1649</v>
      </c>
      <c r="C142" s="28"/>
      <c r="D142" s="170" t="s">
        <v>1575</v>
      </c>
      <c r="E142" s="28"/>
      <c r="F142" s="173" t="str">
        <f>IF(D142=Lists!$K$4,"&lt; Input URL to data source &gt;",IF(D142=Lists!$K$5,"&lt; Reference section in EITI Report &gt;",IF(D142=Lists!$K$6,"&lt; Reference evidence of non-applicability &gt;","")))</f>
        <v/>
      </c>
      <c r="G142" s="28"/>
      <c r="H142" s="304"/>
      <c r="I142" s="28"/>
    </row>
    <row r="143" spans="1:9" s="26" customFormat="1" ht="15.75" x14ac:dyDescent="0.25">
      <c r="A143" s="28"/>
      <c r="B143" s="48"/>
      <c r="C143" s="28"/>
      <c r="D143" s="134"/>
      <c r="E143" s="28"/>
      <c r="F143" s="37"/>
      <c r="G143" s="28"/>
      <c r="H143" s="298"/>
      <c r="I143" s="28"/>
    </row>
    <row r="144" spans="1:9" s="26" customFormat="1" ht="15.75" x14ac:dyDescent="0.25">
      <c r="A144" s="28"/>
      <c r="B144" s="135" t="s">
        <v>1888</v>
      </c>
      <c r="C144" s="28"/>
      <c r="D144" s="154"/>
      <c r="E144" s="28"/>
      <c r="F144" s="154"/>
      <c r="G144" s="28"/>
      <c r="H144" s="302"/>
      <c r="I144" s="28"/>
    </row>
    <row r="145" spans="1:16" s="26" customFormat="1" ht="31.5" x14ac:dyDescent="0.25">
      <c r="A145" s="28"/>
      <c r="B145" s="155" t="s">
        <v>1599</v>
      </c>
      <c r="C145" s="28"/>
      <c r="D145" s="169" t="s">
        <v>1000</v>
      </c>
      <c r="E145" s="28"/>
      <c r="F145" s="169" t="s">
        <v>2106</v>
      </c>
      <c r="G145" s="28"/>
      <c r="H145" s="303"/>
      <c r="I145" s="28"/>
    </row>
    <row r="146" spans="1:16" s="26" customFormat="1" ht="47.25" x14ac:dyDescent="0.25">
      <c r="A146" s="28"/>
      <c r="B146" s="159" t="s">
        <v>1601</v>
      </c>
      <c r="C146" s="28"/>
      <c r="D146" s="169" t="s">
        <v>1000</v>
      </c>
      <c r="E146" s="28"/>
      <c r="F146" s="169" t="s">
        <v>1199</v>
      </c>
      <c r="G146" s="28"/>
      <c r="H146" s="303"/>
      <c r="I146" s="28"/>
    </row>
    <row r="147" spans="1:16" s="26" customFormat="1" ht="31.5" x14ac:dyDescent="0.25">
      <c r="A147" s="28"/>
      <c r="B147" s="160" t="s">
        <v>1925</v>
      </c>
      <c r="C147" s="28"/>
      <c r="D147" s="170" t="s">
        <v>1000</v>
      </c>
      <c r="E147" s="28"/>
      <c r="F147" s="170" t="s">
        <v>1199</v>
      </c>
      <c r="G147" s="28"/>
      <c r="H147" s="304"/>
      <c r="I147" s="28"/>
      <c r="P147" s="211"/>
    </row>
    <row r="148" spans="1:16" s="26" customFormat="1" ht="15.75" x14ac:dyDescent="0.25">
      <c r="A148" s="28"/>
      <c r="B148" s="48"/>
      <c r="C148" s="28"/>
      <c r="D148" s="134"/>
      <c r="E148" s="28"/>
      <c r="F148" s="37"/>
      <c r="G148" s="28"/>
      <c r="H148" s="298"/>
      <c r="I148" s="28"/>
    </row>
    <row r="149" spans="1:16" s="26" customFormat="1" ht="31.5" x14ac:dyDescent="0.25">
      <c r="A149" s="28"/>
      <c r="B149" s="135" t="s">
        <v>1889</v>
      </c>
      <c r="C149" s="28"/>
      <c r="D149" s="154"/>
      <c r="E149" s="28"/>
      <c r="F149" s="154"/>
      <c r="G149" s="28"/>
      <c r="H149" s="302"/>
      <c r="I149" s="28"/>
    </row>
    <row r="150" spans="1:16" s="26" customFormat="1" ht="47.25" x14ac:dyDescent="0.25">
      <c r="A150" s="28"/>
      <c r="B150" s="155" t="s">
        <v>1602</v>
      </c>
      <c r="C150" s="28"/>
      <c r="D150" s="169" t="s">
        <v>1575</v>
      </c>
      <c r="E150" s="28"/>
      <c r="F150" s="169" t="str">
        <f>IF(D150=Lists!$K$4,"&lt; Input URL to data source &gt;",IF(D150=Lists!$K$5,"&lt; Reference section in EITI Report or URL &gt;",IF(D150=Lists!$K$6,"&lt; Reference evidence of non-applicability &gt;","")))</f>
        <v/>
      </c>
      <c r="G150" s="28"/>
      <c r="H150" s="303"/>
      <c r="I150" s="28"/>
    </row>
    <row r="151" spans="1:16" s="26" customFormat="1" ht="31.5" x14ac:dyDescent="0.25">
      <c r="A151" s="28"/>
      <c r="B151" s="155" t="s">
        <v>1603</v>
      </c>
      <c r="C151" s="28"/>
      <c r="D151" s="169" t="s">
        <v>1651</v>
      </c>
      <c r="E151" s="28"/>
      <c r="F151" s="315" t="s">
        <v>2133</v>
      </c>
      <c r="G151" s="28"/>
      <c r="H151" s="303"/>
      <c r="I151" s="28"/>
    </row>
    <row r="152" spans="1:16" s="26" customFormat="1" ht="47.25" x14ac:dyDescent="0.25">
      <c r="A152" s="28"/>
      <c r="B152" s="156" t="s">
        <v>1604</v>
      </c>
      <c r="C152" s="28"/>
      <c r="D152" s="170" t="s">
        <v>1575</v>
      </c>
      <c r="E152" s="28"/>
      <c r="F152" s="170" t="str">
        <f>IF(D152=Lists!$K$4,"&lt; Input URL to data source &gt;",IF(D152=Lists!$K$5,"&lt; Reference section in EITI Report or URL &gt;",IF(D152=Lists!$K$6,"&lt; Reference evidence of non-applicability &gt;","")))</f>
        <v/>
      </c>
      <c r="G152" s="28"/>
      <c r="H152" s="304"/>
      <c r="I152" s="28"/>
    </row>
    <row r="153" spans="1:16" s="26" customFormat="1" ht="15.75" x14ac:dyDescent="0.25">
      <c r="A153" s="28"/>
      <c r="B153" s="48"/>
      <c r="C153" s="28"/>
      <c r="D153" s="134"/>
      <c r="E153" s="28"/>
      <c r="F153" s="37"/>
      <c r="G153" s="28"/>
      <c r="H153" s="298"/>
      <c r="I153" s="28"/>
    </row>
    <row r="154" spans="1:16" s="26" customFormat="1" ht="15.75" x14ac:dyDescent="0.25">
      <c r="A154" s="28"/>
      <c r="B154" s="135" t="s">
        <v>1890</v>
      </c>
      <c r="C154" s="28"/>
      <c r="D154" s="154"/>
      <c r="E154" s="28"/>
      <c r="F154" s="154"/>
      <c r="G154" s="28"/>
      <c r="H154" s="302"/>
      <c r="I154" s="28"/>
    </row>
    <row r="155" spans="1:16" s="26" customFormat="1" ht="31.5" x14ac:dyDescent="0.25">
      <c r="A155" s="28"/>
      <c r="B155" s="155" t="s">
        <v>1605</v>
      </c>
      <c r="C155" s="28"/>
      <c r="D155" s="169" t="s">
        <v>1000</v>
      </c>
      <c r="E155" s="28"/>
      <c r="F155" s="169" t="s">
        <v>2107</v>
      </c>
      <c r="G155" s="28"/>
      <c r="H155" s="303"/>
      <c r="I155" s="28"/>
    </row>
    <row r="156" spans="1:16" s="26" customFormat="1" ht="31.5" x14ac:dyDescent="0.25">
      <c r="A156" s="28"/>
      <c r="B156" s="159" t="s">
        <v>1655</v>
      </c>
      <c r="C156" s="28"/>
      <c r="D156" s="256"/>
      <c r="E156" s="28"/>
      <c r="F156" s="169" t="s">
        <v>1199</v>
      </c>
      <c r="G156" s="28"/>
      <c r="H156" s="303"/>
      <c r="I156" s="28"/>
    </row>
    <row r="157" spans="1:16" s="26" customFormat="1" ht="31.5" x14ac:dyDescent="0.25">
      <c r="A157" s="28"/>
      <c r="B157" s="159" t="s">
        <v>1656</v>
      </c>
      <c r="C157" s="28"/>
      <c r="D157" s="256"/>
      <c r="E157" s="141"/>
      <c r="F157" s="169" t="s">
        <v>1199</v>
      </c>
      <c r="G157" s="28"/>
      <c r="H157" s="303"/>
      <c r="I157" s="28"/>
    </row>
    <row r="158" spans="1:16" s="26" customFormat="1" ht="31.5" x14ac:dyDescent="0.25">
      <c r="A158" s="28"/>
      <c r="B158" s="155" t="s">
        <v>1657</v>
      </c>
      <c r="C158" s="28"/>
      <c r="D158" s="169" t="s">
        <v>1651</v>
      </c>
      <c r="E158" s="28"/>
      <c r="F158" s="169" t="s">
        <v>2107</v>
      </c>
      <c r="G158" s="28"/>
      <c r="H158" s="303"/>
      <c r="I158" s="28"/>
    </row>
    <row r="159" spans="1:16" s="26" customFormat="1" ht="31.5" x14ac:dyDescent="0.25">
      <c r="A159" s="28"/>
      <c r="B159" s="159" t="s">
        <v>1658</v>
      </c>
      <c r="C159" s="28"/>
      <c r="D159" s="256">
        <v>3947091</v>
      </c>
      <c r="E159" s="28"/>
      <c r="F159" s="169" t="s">
        <v>1199</v>
      </c>
      <c r="G159" s="28"/>
      <c r="H159" s="303"/>
      <c r="I159" s="28"/>
    </row>
    <row r="160" spans="1:16" s="26" customFormat="1" ht="31.5" x14ac:dyDescent="0.25">
      <c r="A160" s="28"/>
      <c r="B160" s="159" t="s">
        <v>1659</v>
      </c>
      <c r="C160" s="28"/>
      <c r="D160" s="256">
        <v>824496</v>
      </c>
      <c r="E160" s="28"/>
      <c r="F160" s="169" t="s">
        <v>1199</v>
      </c>
      <c r="G160" s="28"/>
      <c r="H160" s="303"/>
      <c r="I160" s="28"/>
    </row>
    <row r="161" spans="1:9" s="26" customFormat="1" ht="31.5" x14ac:dyDescent="0.25">
      <c r="A161" s="28"/>
      <c r="B161" s="155" t="s">
        <v>1828</v>
      </c>
      <c r="C161" s="28"/>
      <c r="D161" s="169" t="s">
        <v>1651</v>
      </c>
      <c r="E161" s="28"/>
      <c r="F161" s="169" t="s">
        <v>2107</v>
      </c>
      <c r="G161" s="28"/>
      <c r="H161" s="303"/>
      <c r="I161" s="28"/>
    </row>
    <row r="162" spans="1:9" s="26" customFormat="1" ht="31.5" x14ac:dyDescent="0.25">
      <c r="A162" s="28"/>
      <c r="B162" s="159" t="s">
        <v>1829</v>
      </c>
      <c r="C162" s="28"/>
      <c r="D162" s="256">
        <v>4342369</v>
      </c>
      <c r="E162" s="28"/>
      <c r="F162" s="169" t="s">
        <v>1199</v>
      </c>
      <c r="G162" s="28"/>
      <c r="H162" s="303"/>
      <c r="I162" s="28"/>
    </row>
    <row r="163" spans="1:9" s="26" customFormat="1" ht="31.5" x14ac:dyDescent="0.25">
      <c r="A163" s="28"/>
      <c r="B163" s="160" t="s">
        <v>1830</v>
      </c>
      <c r="C163" s="28"/>
      <c r="D163" s="169"/>
      <c r="E163" s="28"/>
      <c r="F163" s="169" t="s">
        <v>1199</v>
      </c>
      <c r="G163" s="28"/>
      <c r="H163" s="304"/>
      <c r="I163" s="28"/>
    </row>
    <row r="164" spans="1:9" s="26" customFormat="1" ht="15.75" x14ac:dyDescent="0.25">
      <c r="A164" s="28"/>
      <c r="B164" s="48"/>
      <c r="C164" s="28"/>
      <c r="D164" s="134"/>
      <c r="E164" s="28"/>
      <c r="F164" s="37"/>
      <c r="G164" s="28"/>
      <c r="H164" s="298"/>
      <c r="I164" s="28"/>
    </row>
    <row r="165" spans="1:9" s="26" customFormat="1" ht="15.75" x14ac:dyDescent="0.25">
      <c r="A165" s="28"/>
      <c r="B165" s="135" t="s">
        <v>1891</v>
      </c>
      <c r="C165" s="28"/>
      <c r="D165" s="154"/>
      <c r="E165" s="28"/>
      <c r="F165" s="154"/>
      <c r="G165" s="28"/>
      <c r="H165" s="302"/>
      <c r="I165" s="28"/>
    </row>
    <row r="166" spans="1:9" s="26" customFormat="1" ht="31.5" x14ac:dyDescent="0.25">
      <c r="A166" s="28"/>
      <c r="B166" s="155" t="s">
        <v>1660</v>
      </c>
      <c r="C166" s="28"/>
      <c r="D166" s="169" t="s">
        <v>1000</v>
      </c>
      <c r="E166" s="28"/>
      <c r="F166" s="169" t="s">
        <v>2108</v>
      </c>
      <c r="G166" s="28"/>
      <c r="H166" s="303"/>
      <c r="I166" s="28"/>
    </row>
    <row r="167" spans="1:9" s="26" customFormat="1" ht="31.5" x14ac:dyDescent="0.25">
      <c r="A167" s="28"/>
      <c r="B167" s="160" t="s">
        <v>1606</v>
      </c>
      <c r="C167" s="28"/>
      <c r="D167" s="170"/>
      <c r="E167" s="28"/>
      <c r="F167" s="170" t="s">
        <v>1199</v>
      </c>
      <c r="G167" s="28"/>
      <c r="H167" s="304"/>
      <c r="I167" s="28"/>
    </row>
    <row r="168" spans="1:9" s="26" customFormat="1" ht="15.75" x14ac:dyDescent="0.25">
      <c r="A168" s="28"/>
      <c r="B168" s="48"/>
      <c r="C168" s="28"/>
      <c r="D168" s="134"/>
      <c r="E168" s="28"/>
      <c r="F168" s="37"/>
      <c r="G168" s="28"/>
      <c r="H168" s="298"/>
      <c r="I168" s="28"/>
    </row>
    <row r="169" spans="1:9" s="26" customFormat="1" ht="15.75" x14ac:dyDescent="0.25">
      <c r="A169" s="28"/>
      <c r="B169" s="135" t="s">
        <v>1892</v>
      </c>
      <c r="C169" s="28"/>
      <c r="D169" s="162"/>
      <c r="E169" s="28"/>
      <c r="F169" s="163"/>
      <c r="G169" s="28"/>
      <c r="H169" s="302"/>
      <c r="I169" s="28"/>
    </row>
    <row r="170" spans="1:9" s="26" customFormat="1" ht="31.5" x14ac:dyDescent="0.25">
      <c r="A170" s="28"/>
      <c r="B170" s="164" t="s">
        <v>1642</v>
      </c>
      <c r="C170" s="28"/>
      <c r="D170" s="169" t="s">
        <v>1651</v>
      </c>
      <c r="E170" s="28"/>
      <c r="F170" s="169" t="s">
        <v>2109</v>
      </c>
      <c r="G170" s="28"/>
      <c r="H170" s="303"/>
      <c r="I170" s="28"/>
    </row>
    <row r="171" spans="1:9" s="26" customFormat="1" ht="31.5" x14ac:dyDescent="0.25">
      <c r="A171" s="28"/>
      <c r="B171" s="155" t="s">
        <v>1914</v>
      </c>
      <c r="C171" s="28"/>
      <c r="D171" s="256">
        <v>1399800000</v>
      </c>
      <c r="E171" s="28"/>
      <c r="F171" s="169" t="s">
        <v>1199</v>
      </c>
      <c r="G171" s="28"/>
      <c r="H171" s="303"/>
      <c r="I171" s="28"/>
    </row>
    <row r="172" spans="1:9" s="26" customFormat="1" ht="15.75" x14ac:dyDescent="0.25">
      <c r="A172" s="28"/>
      <c r="B172" s="150" t="s">
        <v>1741</v>
      </c>
      <c r="C172" s="28"/>
      <c r="D172" s="169" t="s">
        <v>1575</v>
      </c>
      <c r="E172" s="28"/>
      <c r="F172" s="169" t="s">
        <v>1199</v>
      </c>
      <c r="G172" s="28"/>
      <c r="H172" s="303"/>
      <c r="I172" s="28"/>
    </row>
    <row r="173" spans="1:9" s="26" customFormat="1" ht="15.75" x14ac:dyDescent="0.25">
      <c r="A173" s="28"/>
      <c r="B173" s="137" t="s">
        <v>1607</v>
      </c>
      <c r="C173" s="28"/>
      <c r="D173" s="256">
        <v>2692600000</v>
      </c>
      <c r="E173" s="28"/>
      <c r="F173" s="169" t="s">
        <v>1199</v>
      </c>
      <c r="G173" s="28"/>
      <c r="H173" s="303"/>
      <c r="I173" s="28"/>
    </row>
    <row r="174" spans="1:9" s="26" customFormat="1" ht="15.75" x14ac:dyDescent="0.25">
      <c r="A174" s="28"/>
      <c r="B174" s="137" t="s">
        <v>1608</v>
      </c>
      <c r="C174" s="28"/>
      <c r="D174" s="256">
        <v>70518000</v>
      </c>
      <c r="E174" s="28"/>
      <c r="F174" s="169" t="s">
        <v>1199</v>
      </c>
      <c r="G174" s="28"/>
      <c r="H174" s="303"/>
      <c r="I174" s="28"/>
    </row>
    <row r="175" spans="1:9" s="26" customFormat="1" ht="15.75" x14ac:dyDescent="0.25">
      <c r="A175" s="28"/>
      <c r="B175" s="137" t="s">
        <v>1609</v>
      </c>
      <c r="C175" s="28"/>
      <c r="D175" s="256">
        <v>469734000</v>
      </c>
      <c r="E175" s="28"/>
      <c r="F175" s="169" t="s">
        <v>1199</v>
      </c>
      <c r="G175" s="28"/>
      <c r="H175" s="303"/>
      <c r="I175" s="28"/>
    </row>
    <row r="176" spans="1:9" s="26" customFormat="1" ht="15.75" x14ac:dyDescent="0.25">
      <c r="A176" s="28"/>
      <c r="B176" s="137" t="s">
        <v>1610</v>
      </c>
      <c r="C176" s="28"/>
      <c r="D176" s="256">
        <v>480950000</v>
      </c>
      <c r="E176" s="28"/>
      <c r="F176" s="169" t="s">
        <v>1199</v>
      </c>
      <c r="G176" s="28"/>
      <c r="H176" s="303"/>
      <c r="I176" s="28"/>
    </row>
    <row r="177" spans="1:9" s="26" customFormat="1" ht="15.75" x14ac:dyDescent="0.25">
      <c r="A177" s="28"/>
      <c r="B177" s="137" t="s">
        <v>1611</v>
      </c>
      <c r="C177" s="28"/>
      <c r="D177" s="256">
        <v>516960000</v>
      </c>
      <c r="E177" s="28"/>
      <c r="F177" s="169" t="s">
        <v>1199</v>
      </c>
      <c r="G177" s="28"/>
      <c r="H177" s="303"/>
      <c r="I177" s="28"/>
    </row>
    <row r="178" spans="1:9" s="26" customFormat="1" ht="15.75" x14ac:dyDescent="0.25">
      <c r="A178" s="28"/>
      <c r="B178" s="137" t="s">
        <v>1915</v>
      </c>
      <c r="C178" s="28"/>
      <c r="D178" s="256">
        <v>10103</v>
      </c>
      <c r="E178" s="28"/>
      <c r="F178" s="169" t="s">
        <v>1917</v>
      </c>
      <c r="G178" s="28"/>
      <c r="H178" s="303"/>
      <c r="I178" s="28"/>
    </row>
    <row r="179" spans="1:9" s="26" customFormat="1" ht="15.75" x14ac:dyDescent="0.25">
      <c r="A179" s="28"/>
      <c r="B179" s="137" t="s">
        <v>1916</v>
      </c>
      <c r="C179" s="28"/>
      <c r="D179" s="256">
        <v>2436</v>
      </c>
      <c r="E179" s="28"/>
      <c r="F179" s="169" t="s">
        <v>1917</v>
      </c>
      <c r="G179" s="28"/>
      <c r="H179" s="303"/>
      <c r="I179" s="28"/>
    </row>
    <row r="180" spans="1:9" s="26" customFormat="1" ht="15.75" x14ac:dyDescent="0.25">
      <c r="A180" s="28"/>
      <c r="B180" s="137" t="s">
        <v>1612</v>
      </c>
      <c r="C180" s="28"/>
      <c r="D180" s="256">
        <v>12539</v>
      </c>
      <c r="E180" s="28"/>
      <c r="F180" s="169" t="s">
        <v>1917</v>
      </c>
      <c r="G180" s="28"/>
      <c r="H180" s="303"/>
      <c r="I180" s="28"/>
    </row>
    <row r="181" spans="1:9" s="26" customFormat="1" ht="15.75" x14ac:dyDescent="0.25">
      <c r="A181" s="28"/>
      <c r="B181" s="137" t="s">
        <v>1613</v>
      </c>
      <c r="C181" s="28"/>
      <c r="D181" s="256">
        <v>2232405</v>
      </c>
      <c r="E181" s="28"/>
      <c r="F181" s="169" t="s">
        <v>1917</v>
      </c>
      <c r="G181" s="28"/>
      <c r="H181" s="303"/>
      <c r="I181" s="28"/>
    </row>
    <row r="182" spans="1:9" s="26" customFormat="1" ht="15.75" x14ac:dyDescent="0.25">
      <c r="A182" s="28"/>
      <c r="B182" s="137" t="s">
        <v>1622</v>
      </c>
      <c r="C182" s="28"/>
      <c r="D182" s="169" t="s">
        <v>1575</v>
      </c>
      <c r="E182" s="28"/>
      <c r="F182" s="169" t="s">
        <v>1199</v>
      </c>
      <c r="G182" s="28"/>
      <c r="H182" s="303"/>
      <c r="I182" s="28"/>
    </row>
    <row r="183" spans="1:9" s="26" customFormat="1" ht="15.75" x14ac:dyDescent="0.25">
      <c r="A183" s="28"/>
      <c r="B183" s="148" t="s">
        <v>1623</v>
      </c>
      <c r="C183" s="28"/>
      <c r="D183" s="170" t="s">
        <v>1575</v>
      </c>
      <c r="E183" s="28"/>
      <c r="F183" s="170" t="s">
        <v>1199</v>
      </c>
      <c r="G183" s="28"/>
      <c r="H183" s="304"/>
      <c r="I183" s="28"/>
    </row>
    <row r="184" spans="1:9" s="26" customFormat="1" ht="15.75" x14ac:dyDescent="0.25">
      <c r="A184" s="28"/>
      <c r="B184" s="168"/>
      <c r="C184" s="28"/>
      <c r="D184" s="165"/>
      <c r="E184" s="28"/>
      <c r="F184" s="168"/>
      <c r="G184" s="28"/>
      <c r="H184" s="298"/>
      <c r="I184" s="28"/>
    </row>
    <row r="185" spans="1:9" s="26" customFormat="1" ht="15.75" x14ac:dyDescent="0.25">
      <c r="A185" s="28"/>
      <c r="B185" s="135" t="s">
        <v>1930</v>
      </c>
      <c r="C185" s="28"/>
      <c r="D185" s="136"/>
      <c r="E185" s="28"/>
      <c r="F185" s="136"/>
      <c r="G185" s="28"/>
      <c r="H185" s="302"/>
      <c r="I185" s="28"/>
    </row>
    <row r="186" spans="1:9" s="26" customFormat="1" ht="15.75" x14ac:dyDescent="0.25">
      <c r="A186" s="28"/>
      <c r="B186" s="137" t="s">
        <v>1513</v>
      </c>
      <c r="C186" s="28"/>
      <c r="D186" s="138"/>
      <c r="E186" s="28"/>
      <c r="F186" s="138"/>
      <c r="G186" s="28"/>
      <c r="H186" s="303"/>
      <c r="I186" s="28"/>
    </row>
    <row r="187" spans="1:9" s="26" customFormat="1" ht="31.5" x14ac:dyDescent="0.25">
      <c r="A187" s="28"/>
      <c r="B187" s="151" t="s">
        <v>1927</v>
      </c>
      <c r="C187" s="28"/>
      <c r="D187" s="169" t="s">
        <v>1575</v>
      </c>
      <c r="E187" s="28"/>
      <c r="F187" s="169" t="str">
        <f>IF(D187=Lists!$K$4,"&lt; Input URL to data source &gt;",IF(D187=Lists!$K$5,"&lt; Reference section in EITI Report or URL &gt;",IF(D187=Lists!$K$6,"&lt; Reference evidence of non-applicability &gt;","")))</f>
        <v/>
      </c>
      <c r="G187" s="28"/>
      <c r="H187" s="303"/>
      <c r="I187" s="28"/>
    </row>
    <row r="188" spans="1:9" s="26" customFormat="1" ht="47.25" x14ac:dyDescent="0.25">
      <c r="A188" s="141"/>
      <c r="B188" s="228" t="s">
        <v>1928</v>
      </c>
      <c r="C188" s="143"/>
      <c r="D188" s="169" t="s">
        <v>1575</v>
      </c>
      <c r="E188" s="28"/>
      <c r="F188" s="169" t="str">
        <f>IF(D188=Lists!$K$4,"&lt; Input URL to data source &gt;",IF(D188=Lists!$K$5,"&lt; Reference section in EITI Report or URL &gt;",IF(D188=Lists!$K$6,"&lt; Reference evidence of non-applicability &gt;","")))</f>
        <v/>
      </c>
      <c r="G188" s="28"/>
      <c r="H188" s="303"/>
      <c r="I188" s="28"/>
    </row>
    <row r="189" spans="1:9" s="26" customFormat="1" ht="31.5" x14ac:dyDescent="0.25">
      <c r="A189" s="28"/>
      <c r="B189" s="152" t="s">
        <v>1929</v>
      </c>
      <c r="C189" s="143"/>
      <c r="D189" s="170" t="s">
        <v>1575</v>
      </c>
      <c r="E189" s="28"/>
      <c r="F189" s="170" t="str">
        <f>IF(D189=Lists!$K$4,"&lt; Input URL to data source &gt;",IF(D189=Lists!$K$5,"&lt; Reference section in EITI Report or URL &gt;",IF(D189=Lists!$K$6,"&lt; Reference evidence of non-applicability &gt;","")))</f>
        <v/>
      </c>
      <c r="G189" s="28"/>
      <c r="H189" s="304"/>
      <c r="I189" s="28"/>
    </row>
    <row r="190" spans="1:9" s="26" customFormat="1" ht="16.5" thickBot="1" x14ac:dyDescent="0.3">
      <c r="A190" s="28"/>
      <c r="B190" s="166"/>
      <c r="C190" s="83"/>
      <c r="D190" s="167"/>
      <c r="E190" s="83"/>
      <c r="F190" s="166"/>
      <c r="G190" s="83"/>
      <c r="H190" s="312"/>
      <c r="I190" s="28"/>
    </row>
    <row r="191" spans="1:9" s="26" customFormat="1" ht="15.75" x14ac:dyDescent="0.25">
      <c r="A191" s="28"/>
      <c r="B191" s="168"/>
      <c r="C191" s="28"/>
      <c r="D191" s="165"/>
      <c r="E191" s="28"/>
      <c r="F191" s="168"/>
      <c r="G191" s="28"/>
      <c r="H191" s="298"/>
      <c r="I191" s="28"/>
    </row>
    <row r="192" spans="1:9" s="26" customFormat="1" ht="16.5" thickBot="1" x14ac:dyDescent="0.3">
      <c r="A192" s="28"/>
      <c r="B192" s="345" t="s">
        <v>1833</v>
      </c>
      <c r="C192" s="346"/>
      <c r="D192" s="346"/>
      <c r="E192" s="346"/>
      <c r="F192" s="346"/>
      <c r="G192" s="346"/>
      <c r="H192" s="346"/>
      <c r="I192" s="28"/>
    </row>
    <row r="193" spans="1:9" s="26" customFormat="1" ht="15.75" x14ac:dyDescent="0.25">
      <c r="A193" s="28"/>
      <c r="B193" s="347" t="s">
        <v>1852</v>
      </c>
      <c r="C193" s="348"/>
      <c r="D193" s="348"/>
      <c r="E193" s="348"/>
      <c r="F193" s="348"/>
      <c r="G193" s="348"/>
      <c r="H193" s="348"/>
      <c r="I193" s="28"/>
    </row>
    <row r="194" spans="1:9" s="26" customFormat="1" ht="16.5" thickBot="1" x14ac:dyDescent="0.3">
      <c r="A194" s="28"/>
      <c r="B194" s="233"/>
      <c r="C194" s="233"/>
      <c r="D194" s="233"/>
      <c r="E194" s="233"/>
      <c r="F194" s="233"/>
      <c r="G194" s="233"/>
      <c r="H194" s="313"/>
      <c r="I194" s="28"/>
    </row>
    <row r="195" spans="1:9" s="26" customFormat="1" ht="15.75" x14ac:dyDescent="0.25">
      <c r="A195" s="28"/>
      <c r="B195" s="335" t="s">
        <v>1832</v>
      </c>
      <c r="C195" s="335"/>
      <c r="D195" s="335"/>
      <c r="E195" s="335"/>
      <c r="F195" s="335"/>
      <c r="G195" s="335"/>
      <c r="H195" s="335"/>
      <c r="I195" s="28"/>
    </row>
    <row r="196" spans="1:9" s="26" customFormat="1" ht="15.75" customHeight="1" x14ac:dyDescent="0.25">
      <c r="A196" s="28"/>
      <c r="B196" s="324" t="s">
        <v>1853</v>
      </c>
      <c r="C196" s="324"/>
      <c r="D196" s="324"/>
      <c r="E196" s="324"/>
      <c r="F196" s="324"/>
      <c r="G196" s="324"/>
      <c r="H196" s="324"/>
      <c r="I196" s="28"/>
    </row>
    <row r="197" spans="1:9" s="26" customFormat="1" ht="15.75" x14ac:dyDescent="0.25">
      <c r="A197" s="28"/>
      <c r="B197" s="335" t="s">
        <v>1854</v>
      </c>
      <c r="C197" s="335"/>
      <c r="D197" s="335"/>
      <c r="E197" s="335"/>
      <c r="F197" s="335"/>
      <c r="G197" s="335"/>
      <c r="H197" s="335"/>
      <c r="I197" s="28"/>
    </row>
    <row r="198" spans="1:9" s="26" customFormat="1" ht="15.75" x14ac:dyDescent="0.25">
      <c r="A198" s="28"/>
      <c r="B198" s="37"/>
      <c r="C198" s="28"/>
      <c r="D198" s="165"/>
      <c r="E198" s="28"/>
      <c r="F198" s="37"/>
      <c r="G198" s="28"/>
      <c r="H198" s="298"/>
      <c r="I198" s="28"/>
    </row>
    <row r="199" spans="1:9" s="26" customFormat="1" ht="15.75" x14ac:dyDescent="0.25">
      <c r="A199" s="28"/>
      <c r="B199" s="37"/>
      <c r="C199" s="28"/>
      <c r="D199" s="165"/>
      <c r="E199" s="28"/>
      <c r="F199" s="37"/>
      <c r="G199" s="28"/>
      <c r="H199" s="298"/>
      <c r="I199" s="28"/>
    </row>
    <row r="200" spans="1:9" s="26" customFormat="1" ht="15.75" x14ac:dyDescent="0.25">
      <c r="A200" s="28"/>
      <c r="B200" s="37"/>
      <c r="C200" s="28"/>
      <c r="D200" s="165"/>
      <c r="E200" s="28"/>
      <c r="F200" s="37"/>
      <c r="G200" s="28"/>
      <c r="H200" s="298"/>
      <c r="I200" s="28"/>
    </row>
    <row r="201" spans="1:9" s="26" customFormat="1" ht="15.75" x14ac:dyDescent="0.25">
      <c r="H201" s="299"/>
    </row>
    <row r="202" spans="1:9" ht="16.5" x14ac:dyDescent="0.25"/>
    <row r="203" spans="1:9" ht="16.5" x14ac:dyDescent="0.25"/>
    <row r="204" spans="1:9" ht="16.5" x14ac:dyDescent="0.25"/>
    <row r="205" spans="1:9" ht="16.5" x14ac:dyDescent="0.25"/>
    <row r="206" spans="1:9" ht="16.5" x14ac:dyDescent="0.25"/>
    <row r="207" spans="1:9" ht="16.5" x14ac:dyDescent="0.25"/>
    <row r="208" spans="1:9" ht="16.5" x14ac:dyDescent="0.25"/>
    <row r="209" ht="16.5" x14ac:dyDescent="0.25"/>
    <row r="210" ht="16.5" x14ac:dyDescent="0.25"/>
    <row r="211" ht="16.5" x14ac:dyDescent="0.25"/>
    <row r="212" ht="16.5" x14ac:dyDescent="0.25"/>
    <row r="213" ht="16.5" x14ac:dyDescent="0.25"/>
    <row r="214" ht="16.5" x14ac:dyDescent="0.25"/>
    <row r="215" ht="16.5" x14ac:dyDescent="0.25"/>
    <row r="216" ht="16.5" x14ac:dyDescent="0.25"/>
    <row r="217" ht="16.5" x14ac:dyDescent="0.25"/>
    <row r="218" ht="16.5" x14ac:dyDescent="0.25"/>
    <row r="219" ht="16.5" x14ac:dyDescent="0.25"/>
    <row r="220" ht="16.5" x14ac:dyDescent="0.25"/>
    <row r="221" ht="16.5" x14ac:dyDescent="0.25"/>
    <row r="222" ht="16.5" x14ac:dyDescent="0.25"/>
  </sheetData>
  <mergeCells count="12">
    <mergeCell ref="B197:H197"/>
    <mergeCell ref="B3:H3"/>
    <mergeCell ref="B4:H4"/>
    <mergeCell ref="B5:H5"/>
    <mergeCell ref="B6:H6"/>
    <mergeCell ref="B7:H7"/>
    <mergeCell ref="B8:H8"/>
    <mergeCell ref="B192:H192"/>
    <mergeCell ref="B193:H193"/>
    <mergeCell ref="B195:H195"/>
    <mergeCell ref="B196:H196"/>
    <mergeCell ref="B9:H9"/>
  </mergeCells>
  <dataValidations xWindow="1001" yWindow="553" count="32">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64:D80 D85:D1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78 F85 F64 F66 F68 F70 F72 F74 F76 F99 F89 F91 F93 F95 F97 F87">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61 D19:D22 D34:D37 D40:D45 D48:D49 D108 D58 D62:D63 D186:D189 D103:D104 D170 D114 D118 D122 D126 D53 D141:D142 D145 D150:D152 D155 D158 D166 D83:D84 D26:D30 D133:D136 D138">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111">
      <formula1>0</formula1>
    </dataValidation>
    <dataValidation type="textLength" allowBlank="1" showInputMessage="1" showErrorMessage="1" errorTitle="Please do not edit these cells" error="Please do not edit these cells" sqref="B129:B130 B132 B117:B119 B198:B200 B107 B113:B115 B121:B123 B125:B127 B102:B105 D105 D130">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177">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17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174">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173">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71:D172">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176">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15 D119 D123 D127 D159:D160 D146:D147 D156:D157 D167 D162:D163">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180">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181">
      <formula1>2</formula1>
    </dataValidation>
    <dataValidation type="list" operator="equal" showInputMessage="1" showErrorMessage="1" errorTitle="Invalid entry" error="Invalid entry" promptTitle="Please input unit" prompt="Please input currency according to 3-letter ISO currency code." sqref="F115 F119 F123 F127 F146:F147 F162:F163 F167 F156:F157 F171:F177 F159:F160 F182:F183">
      <formula1>Currency_code_list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 extractive sector" prompt="Please input the total investment in the extractive sector for the relevant Fiscal Year, in current USD or local currency._x000a__x000a_This could e.g. correspond to the total capital formation in the extractive sector." sqref="D182">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prompt="Please input the total investment in the economy for the relevant Fiscal Year, in current USD or local currency._x000a__x000a_This could e.g. correspond to the total capital formation in the economy." sqref="D183">
      <formula1>2</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64 B66 B68 B80 B89 B91 B70 B85 B87">
      <formula1>Commodities_list</formula1>
    </dataValidation>
    <dataValidation type="whole" allowBlank="1" showInputMessage="1" showErrorMessage="1" errorTitle="Please do not edit these cells" error="Please do not edit these cells" sqref="B154:B160 B133:B138 B140:B142 B144:B147 B149:B152 B165:B167 B185:B189">
      <formula1>10000</formula1>
      <formula2>50000</formula2>
    </dataValidation>
    <dataValidation type="whole" allowBlank="1" showInputMessage="1" showErrorMessage="1" errorTitle="Please do not edit these cells" error="Please do not edit these cells" sqref="B190:H191 B169:B183">
      <formula1>4</formula1>
      <formula2>5</formula2>
    </dataValidation>
    <dataValidation allowBlank="1" showInputMessage="1" showErrorMessage="1" promptTitle="Name of the registry" prompt="Please input the name of the Beneficial Ownership Registry" sqref="D50"/>
    <dataValidation allowBlank="1" showInputMessage="1" showErrorMessage="1" promptTitle="Additional relevant files" prompt="If several files relevant to the report exist, please indicate as such here. If several, please copy this into several rows." sqref="D50"/>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78:F181">
      <formula1>0</formula1>
    </dataValidation>
    <dataValidation allowBlank="1" showInputMessage="1" showErrorMessage="1" errorTitle="Please do not edit these cells" error="Please do not edit these cells" sqref="B161:B163"/>
    <dataValidation type="whole" allowBlank="1" showInputMessage="1" showErrorMessage="1" errorTitle="Do not edit these cells" error="Please do not edit these cells" sqref="B194">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179">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78">
      <formula1>2</formula1>
    </dataValidation>
    <dataValidation type="whole" showInputMessage="1" showErrorMessage="1" sqref="A65:C65 A67:C67 A99:A100 B62:B63 A70:A84 A66 A68 F153:F154 B164:C164 D164:D165 F164:F165 B168:C168 D168:D169 F23:F25 D23:D25 F32:F33 D32:D33 F38:F39 D38:D39 F46:F47 D46:D47 F51:F52 D51:D52 F56:F57 D56:D57 D81:D82 F81:F82 B101:C101 D101:D102 F101:F102 B106:C106 F105:F107 B109:G110 F168:F169 C70:C100 D112:D113 F112:F113 B116:C116 D116:D117 F116:F117 B120:C120 D120:D121 F120:F121 B124:C124 D124:D125 F124:F125 B128:C128 B131:C131 B139:C139 D139:D140 F139:F140 B143:C143 D143:D144 F143:F144 B148:C148 D148:D149 F148:F149 B153:C153 D153:D154 C66 C68 C102:C105 C107:C108 H116 C113:C115 C117:C119 C121:C123 C125:C127 C129:C130 C132:C138 C140:C142 C144:C147 C149:C152 C154:C163 C165:C167 D17:D18 F17:F18 D106:D107 F128:F132 H143 H139 H131 H128 H124 H120 H101 H106 H112 I1:I16 H23 H81 F59:F61 D59:D61 C12:H16 A1:A64 C17:C64 B12:B59 B86 B88 B90 B92 B71 B73 H168 H164 H153 H148 H59 H56 H51 H46 H38 H32 A185:A189 C185:C189 F184:F185 D184:D185 C169:C183 B184:C184 H184 B108 D128:D129 D131:D132 B10:H10 B11:F11 B1:H1 B81:B84 E17:E108 G17:G108 B75 B98 A69:C69 B94 B96 B77 E111:E189 G111:G189 B111:C112">
      <formula1>999999</formula1>
      <formula2>99999999</formula2>
    </dataValidation>
    <dataValidation showInputMessage="1" showErrorMessage="1" sqref="B60:B61"/>
    <dataValidation type="textLength" allowBlank="1" showInputMessage="1" showErrorMessage="1" sqref="H17:H22 H24:H31 H33:H37 H39:H45 H47:H50 H52:H55 H57:H58 H60:H80 H102:H105 H113:H115 H117:H119 H121:H123 H125:H127 H129:H130 H132:H138 H140:H142 H144:H147 H149:H152 H154:H163 H165:H167 H169:H183 H185:H189 D55 H107:H111 H82:H100 D137">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formula1>0</formula1>
    </dataValidation>
    <dataValidation type="whole" showInputMessage="1" showErrorMessage="1" errorTitle="Do not edit these cells" error="Please do not edit these cells" sqref="B2:H9">
      <formula1>999999</formula1>
      <formula2>99999999</formula2>
    </dataValidation>
  </dataValidations>
  <hyperlinks>
    <hyperlink ref="B17" r:id="rId1" location="r2-1" display="EITI Requirement 2.1"/>
    <hyperlink ref="B24" r:id="rId2" location="r2-2" display="EITI Requirement 2.2"/>
    <hyperlink ref="B39" r:id="rId3" location="r2-4" display="EITI Requirement 2.4"/>
    <hyperlink ref="B47" r:id="rId4" location="r2-5" display="EITI Requirement 2.5"/>
    <hyperlink ref="B52" r:id="rId5" location="r2-6" display="EITI Requirement 2.6"/>
    <hyperlink ref="B57" r:id="rId6" location="r3-1" display="EITI Requirement 3.1"/>
    <hyperlink ref="B61" r:id="rId7"/>
    <hyperlink ref="B82" r:id="rId8" location="r3-3" display="EITI Requirement 3.3"/>
    <hyperlink ref="B102" r:id="rId9" location="r4-1" display="EITI Requirement 4.1"/>
    <hyperlink ref="B107" r:id="rId10" location="r4-2" display="EITI Requirement 4.2"/>
    <hyperlink ref="B113" r:id="rId11" location="r4-3" display="EITI Requirement 4.3"/>
    <hyperlink ref="B117" r:id="rId12" location="r4-4" display="EITI Requirement 4.4"/>
    <hyperlink ref="B121" r:id="rId13" location="r4-5" display="EITI Requirement 4.5"/>
    <hyperlink ref="B125" r:id="rId14" location="r4-6" display="EITI Requirement 4.6"/>
    <hyperlink ref="B129" r:id="rId15" location="r4-8" display="EITI Requirement 4.8"/>
    <hyperlink ref="B132" r:id="rId16" location="r4-9" display="EITI Requirement 4.9"/>
    <hyperlink ref="B140" r:id="rId17" location="r5-1" display="EITI Requirement 5.1"/>
    <hyperlink ref="B144" r:id="rId18" location="r5-2" display="EITI Requirement 5.2"/>
    <hyperlink ref="B149" r:id="rId19" location="r5-3" display="EITI Requirement 5.3"/>
    <hyperlink ref="B165" r:id="rId20" location="r6-2" display="EITI Requirement 6.2"/>
    <hyperlink ref="B169" r:id="rId21" location="r6-3" display="EITI Requirement 6.3"/>
    <hyperlink ref="B154" r:id="rId22" location="r6-1" display="EITI Requirement 6.1"/>
    <hyperlink ref="B33" r:id="rId23" location="r2-3"/>
    <hyperlink ref="B171" r:id="rId24"/>
    <hyperlink ref="B193:F193" r:id="rId25" display="Give us your feedback or report a conflict in the data! Write to us at  data@eiti.org"/>
    <hyperlink ref="B192:F192" r:id="rId26" display="For the latest version of Summary data templates, see  https://eiti.org/summary-data-template"/>
    <hyperlink ref="B60" r:id="rId27" location="r3-2" display="EITI Requirement 3.2"/>
    <hyperlink ref="B185" r:id="rId28" location="r6-4"/>
    <hyperlink ref="F34" r:id="rId29"/>
    <hyperlink ref="F35" r:id="rId30"/>
    <hyperlink ref="F36:F37" r:id="rId31" display="http://portals.landfolio.com/Liberia/"/>
    <hyperlink ref="F41" r:id="rId32"/>
    <hyperlink ref="D55" r:id="rId33"/>
  </hyperlinks>
  <pageMargins left="0.25" right="0.25" top="0.75" bottom="0.75" header="0.3" footer="0.3"/>
  <pageSetup paperSize="8" fitToHeight="0" orientation="landscape" horizontalDpi="2400" verticalDpi="2400" r:id="rId34"/>
  <extLst>
    <ext xmlns:x14="http://schemas.microsoft.com/office/spreadsheetml/2009/9/main" uri="{CCE6A557-97BC-4b89-ADB6-D9C93CAAB3DF}">
      <x14:dataValidations xmlns:xm="http://schemas.microsoft.com/office/excel/2006/main" xWindow="1001" yWindow="553" count="2">
        <x14:dataValidation type="list" allowBlank="1" showInputMessage="1" showErrorMessage="1">
          <x14:formula1>
            <xm:f>Lists!$K$3:$K$7</xm:f>
          </x14:formula1>
          <xm:sqref>D198:D200</xm:sqref>
        </x14:dataValidation>
        <x14:dataValidation type="list" operator="equal" showInputMessage="1" showErrorMessage="1" errorTitle="Invalid entry" error="Invalid entry" promptTitle="Please input unit" prompt="Please input currency according to 3-letter ISO currency code.">
          <x14:formula1>
            <xm:f>Lists!$I$11:$I$168</xm:f>
          </x14:formula1>
          <xm:sqref>F77 F79:F80 F86 F65 F67 F69 F71 F73 F75 F88 F90 F92 F94 F96 F98 F100 F111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121"/>
  <sheetViews>
    <sheetView showGridLines="0" topLeftCell="A7" zoomScale="85" zoomScaleNormal="85" workbookViewId="0">
      <selection activeCell="B11" sqref="B11:J11"/>
    </sheetView>
  </sheetViews>
  <sheetFormatPr defaultColWidth="4" defaultRowHeight="24" customHeight="1" x14ac:dyDescent="0.25"/>
  <cols>
    <col min="1" max="1" width="4" style="26"/>
    <col min="2" max="2" width="48.7109375" style="26" customWidth="1"/>
    <col min="3" max="3" width="44.42578125" style="26" customWidth="1"/>
    <col min="4" max="4" width="38.85546875" style="26" customWidth="1"/>
    <col min="5" max="5" width="23" style="26" customWidth="1"/>
    <col min="6" max="10" width="26.42578125" style="26" customWidth="1"/>
    <col min="11" max="11" width="4" style="26" customWidth="1"/>
    <col min="12" max="33" width="4" style="26"/>
    <col min="34" max="34" width="12.140625" style="26" bestFit="1" customWidth="1"/>
    <col min="35" max="16384" width="4" style="26"/>
  </cols>
  <sheetData>
    <row r="1" spans="2:12" ht="15.75" x14ac:dyDescent="0.25"/>
    <row r="2" spans="2:12" ht="15.75" x14ac:dyDescent="0.25">
      <c r="B2" s="336" t="s">
        <v>1893</v>
      </c>
      <c r="C2" s="336"/>
      <c r="D2" s="336"/>
      <c r="E2" s="336"/>
      <c r="F2" s="336"/>
      <c r="G2" s="336"/>
      <c r="H2" s="336"/>
      <c r="I2" s="336"/>
      <c r="J2" s="336"/>
    </row>
    <row r="3" spans="2:12" x14ac:dyDescent="0.25">
      <c r="B3" s="337" t="s">
        <v>1633</v>
      </c>
      <c r="C3" s="337"/>
      <c r="D3" s="337"/>
      <c r="E3" s="337"/>
      <c r="F3" s="337"/>
      <c r="G3" s="337"/>
      <c r="H3" s="337"/>
      <c r="I3" s="337"/>
      <c r="J3" s="337"/>
    </row>
    <row r="4" spans="2:12" ht="15.75" x14ac:dyDescent="0.25">
      <c r="B4" s="339" t="s">
        <v>1894</v>
      </c>
      <c r="C4" s="339"/>
      <c r="D4" s="339"/>
      <c r="E4" s="339"/>
      <c r="F4" s="339"/>
      <c r="G4" s="339"/>
      <c r="H4" s="339"/>
      <c r="I4" s="339"/>
      <c r="J4" s="339"/>
    </row>
    <row r="5" spans="2:12" ht="15.75" x14ac:dyDescent="0.25">
      <c r="B5" s="339" t="s">
        <v>1895</v>
      </c>
      <c r="C5" s="339"/>
      <c r="D5" s="339"/>
      <c r="E5" s="339"/>
      <c r="F5" s="339"/>
      <c r="G5" s="339"/>
      <c r="H5" s="339"/>
      <c r="I5" s="339"/>
      <c r="J5" s="339"/>
    </row>
    <row r="6" spans="2:12" ht="15.75" x14ac:dyDescent="0.25">
      <c r="B6" s="339" t="s">
        <v>1896</v>
      </c>
      <c r="C6" s="339"/>
      <c r="D6" s="339"/>
      <c r="E6" s="339"/>
      <c r="F6" s="339"/>
      <c r="G6" s="339"/>
      <c r="H6" s="339"/>
      <c r="I6" s="339"/>
      <c r="J6" s="339"/>
    </row>
    <row r="7" spans="2:12" ht="15.6" customHeight="1" x14ac:dyDescent="0.25">
      <c r="B7" s="339" t="s">
        <v>1897</v>
      </c>
      <c r="C7" s="339"/>
      <c r="D7" s="339"/>
      <c r="E7" s="339"/>
      <c r="F7" s="339"/>
      <c r="G7" s="339"/>
      <c r="H7" s="339"/>
      <c r="I7" s="339"/>
      <c r="J7" s="339"/>
    </row>
    <row r="8" spans="2:12" ht="15.75" x14ac:dyDescent="0.3">
      <c r="B8" s="343" t="s">
        <v>1898</v>
      </c>
      <c r="C8" s="343"/>
      <c r="D8" s="343"/>
      <c r="E8" s="343"/>
      <c r="F8" s="343"/>
      <c r="G8" s="343"/>
      <c r="H8" s="343"/>
      <c r="I8" s="343"/>
      <c r="J8" s="343"/>
    </row>
    <row r="9" spans="2:12" ht="15.75" x14ac:dyDescent="0.25"/>
    <row r="10" spans="2:12" x14ac:dyDescent="0.25">
      <c r="B10" s="351" t="s">
        <v>1628</v>
      </c>
      <c r="C10" s="351"/>
      <c r="D10" s="351"/>
      <c r="E10" s="351"/>
      <c r="F10" s="351"/>
      <c r="G10" s="351"/>
      <c r="H10" s="351"/>
      <c r="I10" s="351"/>
      <c r="J10" s="351"/>
    </row>
    <row r="11" spans="2:12" s="203" customFormat="1" ht="25.5" customHeight="1" x14ac:dyDescent="0.25">
      <c r="B11" s="352" t="s">
        <v>1621</v>
      </c>
      <c r="C11" s="352"/>
      <c r="D11" s="352"/>
      <c r="E11" s="352"/>
      <c r="F11" s="352"/>
      <c r="G11" s="352"/>
      <c r="H11" s="352"/>
      <c r="I11" s="352"/>
      <c r="J11" s="352"/>
    </row>
    <row r="12" spans="2:12" s="49" customFormat="1" ht="15.75" x14ac:dyDescent="0.25">
      <c r="B12" s="353"/>
      <c r="C12" s="353"/>
      <c r="D12" s="353"/>
      <c r="E12" s="353"/>
      <c r="F12" s="353"/>
      <c r="G12" s="353"/>
      <c r="H12" s="353"/>
      <c r="I12" s="353"/>
      <c r="J12" s="353"/>
    </row>
    <row r="13" spans="2:12" s="49" customFormat="1" ht="19.5" x14ac:dyDescent="0.25">
      <c r="B13" s="354" t="s">
        <v>1559</v>
      </c>
      <c r="C13" s="354"/>
      <c r="D13" s="354"/>
      <c r="E13" s="354"/>
      <c r="F13" s="354"/>
      <c r="G13" s="354"/>
      <c r="H13" s="354"/>
      <c r="I13" s="354"/>
      <c r="J13" s="354"/>
    </row>
    <row r="14" spans="2:12" s="49" customFormat="1" ht="15.75" x14ac:dyDescent="0.25">
      <c r="B14" s="174" t="s">
        <v>1560</v>
      </c>
      <c r="C14" s="174" t="s">
        <v>1822</v>
      </c>
      <c r="D14" s="26" t="s">
        <v>1561</v>
      </c>
      <c r="E14" s="26" t="s">
        <v>1661</v>
      </c>
      <c r="F14" s="175"/>
      <c r="G14" s="176"/>
    </row>
    <row r="15" spans="2:12" s="49" customFormat="1" ht="15.75" x14ac:dyDescent="0.25">
      <c r="B15" s="246" t="s">
        <v>1958</v>
      </c>
      <c r="C15" s="246" t="s">
        <v>1820</v>
      </c>
      <c r="D15" s="246" t="s">
        <v>1000</v>
      </c>
      <c r="E15" s="229">
        <f>SUMIF(Government_revenues_table[Government entity],Government_agencies[[#This Row],[Full name of agency]],Government_revenues_table[Revenue value])</f>
        <v>36471384.679999992</v>
      </c>
      <c r="F15" s="176"/>
      <c r="G15" s="178"/>
    </row>
    <row r="16" spans="2:12" s="49" customFormat="1" ht="15.75" x14ac:dyDescent="0.25">
      <c r="B16" s="49" t="s">
        <v>1959</v>
      </c>
      <c r="C16" s="26" t="s">
        <v>1820</v>
      </c>
      <c r="D16" s="26" t="s">
        <v>1000</v>
      </c>
      <c r="E16" s="229">
        <f>SUMIF(Government_revenues_table[Government entity],Government_agencies[[#This Row],[Full name of agency]],Government_revenues_table[Revenue value])</f>
        <v>2354880.13</v>
      </c>
      <c r="F16" s="178"/>
      <c r="G16" s="26"/>
      <c r="J16" s="175"/>
      <c r="K16" s="175"/>
      <c r="L16" s="175"/>
    </row>
    <row r="17" spans="2:12" s="49" customFormat="1" ht="15.75" x14ac:dyDescent="0.25">
      <c r="B17" s="49" t="s">
        <v>1960</v>
      </c>
      <c r="C17" s="26" t="s">
        <v>1820</v>
      </c>
      <c r="D17" s="26" t="s">
        <v>1000</v>
      </c>
      <c r="E17" s="229">
        <f>SUMIF(Government_revenues_table[Government entity],Government_agencies[[#This Row],[Full name of agency]],Government_revenues_table[Revenue value])</f>
        <v>293977</v>
      </c>
      <c r="F17" s="176"/>
      <c r="G17" s="26"/>
      <c r="J17" s="176"/>
      <c r="K17" s="176"/>
      <c r="L17" s="176"/>
    </row>
    <row r="18" spans="2:12" s="49" customFormat="1" ht="15.75" x14ac:dyDescent="0.25">
      <c r="B18" s="49" t="s">
        <v>1961</v>
      </c>
      <c r="C18" s="49" t="s">
        <v>1820</v>
      </c>
      <c r="D18" s="230" t="s">
        <v>1000</v>
      </c>
      <c r="E18" s="229">
        <f>SUMIF(Government_revenues_table[Government entity],Government_agencies[[#This Row],[Full name of agency]],Government_revenues_table[Revenue value])</f>
        <v>11200</v>
      </c>
      <c r="F18" s="176"/>
      <c r="G18" s="265"/>
      <c r="J18" s="176"/>
      <c r="K18" s="176"/>
      <c r="L18" s="176"/>
    </row>
    <row r="19" spans="2:12" s="49" customFormat="1" ht="15.75" x14ac:dyDescent="0.25">
      <c r="B19" s="49" t="s">
        <v>2091</v>
      </c>
      <c r="C19" s="49" t="s">
        <v>1831</v>
      </c>
      <c r="D19" s="230" t="s">
        <v>1000</v>
      </c>
      <c r="E19" s="177">
        <f>SUMIF(Government_revenues_table[Government entity],Government_agencies[[#This Row],[Full name of agency]],Government_revenues_table[Revenue value])</f>
        <v>0</v>
      </c>
      <c r="F19" s="176"/>
      <c r="G19" s="246"/>
      <c r="J19" s="176"/>
      <c r="K19" s="176"/>
      <c r="L19" s="176"/>
    </row>
    <row r="20" spans="2:12" s="49" customFormat="1" ht="15.75" x14ac:dyDescent="0.25">
      <c r="B20" s="43"/>
      <c r="C20" s="26"/>
      <c r="D20" s="177"/>
      <c r="E20" s="43"/>
    </row>
    <row r="21" spans="2:12" s="49" customFormat="1" ht="19.5" x14ac:dyDescent="0.25">
      <c r="B21" s="354" t="s">
        <v>1557</v>
      </c>
      <c r="C21" s="354"/>
      <c r="D21" s="354"/>
      <c r="E21" s="354"/>
      <c r="F21" s="354"/>
      <c r="G21" s="354"/>
      <c r="H21" s="354"/>
      <c r="I21" s="354"/>
      <c r="J21" s="354"/>
    </row>
    <row r="22" spans="2:12" s="49" customFormat="1" ht="15.75" x14ac:dyDescent="0.25">
      <c r="B22" s="355" t="s">
        <v>1625</v>
      </c>
      <c r="C22" s="356"/>
      <c r="D22" s="357"/>
      <c r="E22" s="175"/>
    </row>
    <row r="23" spans="2:12" s="49" customFormat="1" ht="15.75" x14ac:dyDescent="0.25">
      <c r="B23" s="180" t="s">
        <v>2110</v>
      </c>
      <c r="C23" s="181" t="s">
        <v>2111</v>
      </c>
      <c r="D23" s="269" t="s">
        <v>2112</v>
      </c>
      <c r="E23" s="43"/>
    </row>
    <row r="24" spans="2:12" s="49" customFormat="1" ht="15.75" x14ac:dyDescent="0.25">
      <c r="B24" s="43"/>
    </row>
    <row r="25" spans="2:12" s="49" customFormat="1" ht="15.75" x14ac:dyDescent="0.25">
      <c r="B25" s="174" t="s">
        <v>1558</v>
      </c>
      <c r="C25" s="174" t="s">
        <v>1938</v>
      </c>
      <c r="D25" s="26" t="s">
        <v>1556</v>
      </c>
      <c r="E25" s="26" t="s">
        <v>1488</v>
      </c>
      <c r="F25" s="26" t="s">
        <v>1572</v>
      </c>
      <c r="G25" s="26" t="s">
        <v>1662</v>
      </c>
      <c r="H25" s="26" t="s">
        <v>1827</v>
      </c>
      <c r="I25" s="26" t="s">
        <v>1663</v>
      </c>
    </row>
    <row r="26" spans="2:12" s="49" customFormat="1" ht="15.75" x14ac:dyDescent="0.25">
      <c r="B26" s="230" t="s">
        <v>1962</v>
      </c>
      <c r="C26" s="236" t="s">
        <v>1967</v>
      </c>
      <c r="D26" s="26">
        <v>500075875</v>
      </c>
      <c r="E26" s="26" t="s">
        <v>1491</v>
      </c>
      <c r="F26" s="26" t="s">
        <v>1573</v>
      </c>
      <c r="G26" s="179" t="s">
        <v>1000</v>
      </c>
      <c r="H26" s="179" t="s">
        <v>1575</v>
      </c>
      <c r="I26" s="177">
        <f>SUMIF(Table10[Company],Companies[[#This Row],[Full company name]],Table10[Revenue value])</f>
        <v>50</v>
      </c>
    </row>
    <row r="27" spans="2:12" s="49" customFormat="1" ht="15.75" x14ac:dyDescent="0.25">
      <c r="B27" s="230" t="s">
        <v>1963</v>
      </c>
      <c r="C27" s="236" t="s">
        <v>1967</v>
      </c>
      <c r="D27" s="26">
        <v>500094328</v>
      </c>
      <c r="E27" s="26" t="s">
        <v>1491</v>
      </c>
      <c r="F27" s="49" t="s">
        <v>1573</v>
      </c>
      <c r="G27" s="179" t="s">
        <v>1000</v>
      </c>
      <c r="H27" s="179" t="s">
        <v>1575</v>
      </c>
      <c r="I27" s="177">
        <f>SUMIF(Table10[Company],Companies[[#This Row],[Full company name]],Table10[Revenue value])</f>
        <v>12356.7</v>
      </c>
    </row>
    <row r="28" spans="2:12" s="49" customFormat="1" ht="15.75" x14ac:dyDescent="0.25">
      <c r="B28" s="49" t="s">
        <v>1964</v>
      </c>
      <c r="C28" s="49" t="s">
        <v>1967</v>
      </c>
      <c r="D28" s="26">
        <v>500017812</v>
      </c>
      <c r="E28" s="26" t="s">
        <v>989</v>
      </c>
      <c r="F28" s="49" t="s">
        <v>1993</v>
      </c>
      <c r="G28" s="179" t="s">
        <v>1000</v>
      </c>
      <c r="H28" s="179" t="s">
        <v>1575</v>
      </c>
      <c r="I28" s="177">
        <f>SUMIF(Table10[Company],Companies[[#This Row],[Full company name]],Table10[Revenue value])</f>
        <v>2087670.8999999994</v>
      </c>
    </row>
    <row r="29" spans="2:12" s="49" customFormat="1" ht="15.75" x14ac:dyDescent="0.25">
      <c r="B29" s="49" t="s">
        <v>1965</v>
      </c>
      <c r="C29" s="49" t="s">
        <v>1967</v>
      </c>
      <c r="D29" s="26" t="s">
        <v>1983</v>
      </c>
      <c r="E29" s="26" t="s">
        <v>989</v>
      </c>
      <c r="F29" s="49" t="s">
        <v>1994</v>
      </c>
      <c r="G29" s="179" t="s">
        <v>1000</v>
      </c>
      <c r="H29" s="179" t="s">
        <v>1575</v>
      </c>
      <c r="I29" s="177">
        <f>SUMIF(Table10[Company],Companies[[#This Row],[Full company name]],Table10[Revenue value])</f>
        <v>1099712.54</v>
      </c>
    </row>
    <row r="30" spans="2:12" s="49" customFormat="1" ht="15.75" x14ac:dyDescent="0.25">
      <c r="B30" s="49" t="s">
        <v>1966</v>
      </c>
      <c r="C30" s="49" t="s">
        <v>1967</v>
      </c>
      <c r="D30" s="26" t="s">
        <v>1984</v>
      </c>
      <c r="E30" s="26" t="s">
        <v>989</v>
      </c>
      <c r="F30" s="49" t="s">
        <v>1993</v>
      </c>
      <c r="G30" s="283" t="s">
        <v>2163</v>
      </c>
      <c r="H30" s="179" t="s">
        <v>1575</v>
      </c>
      <c r="I30" s="177">
        <f>SUMIF(Table10[Company],Companies[[#This Row],[Full company name]],Table10[Revenue value])</f>
        <v>762409.72000000009</v>
      </c>
    </row>
    <row r="31" spans="2:12" s="49" customFormat="1" ht="15.75" x14ac:dyDescent="0.25">
      <c r="B31" s="49" t="s">
        <v>1968</v>
      </c>
      <c r="C31" s="49" t="s">
        <v>1967</v>
      </c>
      <c r="D31" s="230" t="s">
        <v>1985</v>
      </c>
      <c r="E31" s="49" t="s">
        <v>989</v>
      </c>
      <c r="F31" s="49" t="s">
        <v>1993</v>
      </c>
      <c r="G31" s="179" t="s">
        <v>1000</v>
      </c>
      <c r="H31" s="179" t="s">
        <v>1575</v>
      </c>
      <c r="I31" s="177">
        <f>SUMIF(Table10[Company],Companies[[#This Row],[Full company name]],Table10[Revenue value])</f>
        <v>467829.63</v>
      </c>
    </row>
    <row r="32" spans="2:12" s="49" customFormat="1" ht="15.75" x14ac:dyDescent="0.25">
      <c r="B32" s="49" t="s">
        <v>1969</v>
      </c>
      <c r="C32" s="49" t="s">
        <v>1967</v>
      </c>
      <c r="D32" s="230" t="s">
        <v>1986</v>
      </c>
      <c r="E32" s="49" t="s">
        <v>989</v>
      </c>
      <c r="F32" s="49" t="s">
        <v>1994</v>
      </c>
      <c r="G32" s="179" t="s">
        <v>1000</v>
      </c>
      <c r="H32" s="179" t="s">
        <v>1575</v>
      </c>
      <c r="I32" s="177">
        <f>SUMIF(Table10[Company],Companies[[#This Row],[Full company name]],Table10[Revenue value])</f>
        <v>603666.53</v>
      </c>
    </row>
    <row r="33" spans="2:10" s="49" customFormat="1" ht="15.75" x14ac:dyDescent="0.25">
      <c r="B33" s="49" t="s">
        <v>1970</v>
      </c>
      <c r="C33" s="49" t="s">
        <v>1967</v>
      </c>
      <c r="D33" s="230" t="s">
        <v>1987</v>
      </c>
      <c r="E33" s="49" t="s">
        <v>989</v>
      </c>
      <c r="F33" s="49" t="s">
        <v>1993</v>
      </c>
      <c r="G33" s="179" t="s">
        <v>1000</v>
      </c>
      <c r="H33" s="179" t="s">
        <v>1575</v>
      </c>
      <c r="I33" s="177">
        <f>SUMIF(Table10[Company],Companies[[#This Row],[Full company name]],Table10[Revenue value])</f>
        <v>198844.38999999998</v>
      </c>
    </row>
    <row r="34" spans="2:10" s="49" customFormat="1" ht="15.75" x14ac:dyDescent="0.25">
      <c r="B34" s="49" t="s">
        <v>1971</v>
      </c>
      <c r="C34" s="49" t="s">
        <v>1967</v>
      </c>
      <c r="D34" s="230" t="s">
        <v>1988</v>
      </c>
      <c r="E34" s="49" t="s">
        <v>989</v>
      </c>
      <c r="F34" s="49" t="s">
        <v>1994</v>
      </c>
      <c r="G34" s="179" t="s">
        <v>1000</v>
      </c>
      <c r="H34" s="179" t="s">
        <v>1575</v>
      </c>
      <c r="I34" s="177">
        <f>SUMIF(Table10[Company],Companies[[#This Row],[Full company name]],Table10[Revenue value])</f>
        <v>273117.94000000006</v>
      </c>
    </row>
    <row r="35" spans="2:10" s="49" customFormat="1" ht="15.75" x14ac:dyDescent="0.25">
      <c r="B35" s="49" t="s">
        <v>1972</v>
      </c>
      <c r="C35" s="49" t="s">
        <v>1967</v>
      </c>
      <c r="D35" s="230">
        <v>500036301</v>
      </c>
      <c r="E35" s="49" t="s">
        <v>988</v>
      </c>
      <c r="F35" s="49" t="s">
        <v>1995</v>
      </c>
      <c r="G35" s="179" t="s">
        <v>1000</v>
      </c>
      <c r="H35" s="179" t="s">
        <v>1575</v>
      </c>
      <c r="I35" s="177">
        <f>SUMIF(Table10[Company],Companies[[#This Row],[Full company name]],Table10[Revenue value])</f>
        <v>10574736.41</v>
      </c>
    </row>
    <row r="36" spans="2:10" s="49" customFormat="1" ht="15.75" x14ac:dyDescent="0.25">
      <c r="B36" s="49" t="s">
        <v>1973</v>
      </c>
      <c r="C36" s="49" t="s">
        <v>1967</v>
      </c>
      <c r="D36" s="230">
        <v>500033821</v>
      </c>
      <c r="E36" s="49" t="s">
        <v>988</v>
      </c>
      <c r="F36" s="49" t="s">
        <v>1996</v>
      </c>
      <c r="G36" s="179" t="s">
        <v>1000</v>
      </c>
      <c r="H36" s="179" t="s">
        <v>1575</v>
      </c>
      <c r="I36" s="177">
        <f>SUMIF(Table10[Company],Companies[[#This Row],[Full company name]],Table10[Revenue value])</f>
        <v>4167754.31</v>
      </c>
    </row>
    <row r="37" spans="2:10" s="49" customFormat="1" ht="15.75" x14ac:dyDescent="0.25">
      <c r="B37" s="49" t="s">
        <v>1974</v>
      </c>
      <c r="C37" s="49" t="s">
        <v>1967</v>
      </c>
      <c r="D37" s="230">
        <v>500000376</v>
      </c>
      <c r="E37" s="49" t="s">
        <v>988</v>
      </c>
      <c r="F37" s="49" t="s">
        <v>1995</v>
      </c>
      <c r="G37" s="179" t="s">
        <v>1000</v>
      </c>
      <c r="H37" s="179" t="s">
        <v>1575</v>
      </c>
      <c r="I37" s="177">
        <f>SUMIF(Table10[Company],Companies[[#This Row],[Full company name]],Table10[Revenue value])</f>
        <v>4813920</v>
      </c>
    </row>
    <row r="38" spans="2:10" s="49" customFormat="1" ht="15.75" x14ac:dyDescent="0.25">
      <c r="B38" s="49" t="s">
        <v>1975</v>
      </c>
      <c r="C38" s="49" t="s">
        <v>1967</v>
      </c>
      <c r="D38" s="230">
        <v>500170254</v>
      </c>
      <c r="E38" s="49" t="s">
        <v>988</v>
      </c>
      <c r="F38" s="49" t="s">
        <v>1996</v>
      </c>
      <c r="G38" s="179" t="s">
        <v>1000</v>
      </c>
      <c r="H38" s="179" t="s">
        <v>1575</v>
      </c>
      <c r="I38" s="177">
        <f>SUMIF(Table10[Company],Companies[[#This Row],[Full company name]],Table10[Revenue value])</f>
        <v>1797200.41</v>
      </c>
    </row>
    <row r="39" spans="2:10" s="49" customFormat="1" ht="15.75" x14ac:dyDescent="0.25">
      <c r="B39" s="49" t="s">
        <v>1976</v>
      </c>
      <c r="C39" s="49" t="s">
        <v>1967</v>
      </c>
      <c r="D39" s="230">
        <v>500222387</v>
      </c>
      <c r="E39" s="49" t="s">
        <v>988</v>
      </c>
      <c r="F39" s="49" t="s">
        <v>1575</v>
      </c>
      <c r="G39" s="179" t="s">
        <v>1000</v>
      </c>
      <c r="H39" s="179" t="s">
        <v>1575</v>
      </c>
      <c r="I39" s="177">
        <f>SUMIF(Table10[Company],Companies[[#This Row],[Full company name]],Table10[Revenue value])</f>
        <v>142800.65218649516</v>
      </c>
    </row>
    <row r="40" spans="2:10" s="49" customFormat="1" ht="15.75" x14ac:dyDescent="0.25">
      <c r="B40" s="49" t="s">
        <v>1977</v>
      </c>
      <c r="C40" s="49" t="s">
        <v>1967</v>
      </c>
      <c r="D40" s="230" t="s">
        <v>1989</v>
      </c>
      <c r="E40" s="49" t="s">
        <v>989</v>
      </c>
      <c r="F40" s="49" t="s">
        <v>1997</v>
      </c>
      <c r="G40" s="179" t="s">
        <v>1000</v>
      </c>
      <c r="H40" s="179" t="s">
        <v>1575</v>
      </c>
      <c r="I40" s="177">
        <f>SUMIF(Table10[Company],Companies[[#This Row],[Full company name]],Table10[Revenue value])</f>
        <v>1718740.19</v>
      </c>
    </row>
    <row r="41" spans="2:10" s="49" customFormat="1" ht="15.75" x14ac:dyDescent="0.25">
      <c r="B41" s="49" t="s">
        <v>1978</v>
      </c>
      <c r="C41" s="49" t="s">
        <v>1967</v>
      </c>
      <c r="D41" s="230">
        <v>500001295</v>
      </c>
      <c r="E41" s="49" t="s">
        <v>989</v>
      </c>
      <c r="F41" s="49" t="s">
        <v>1997</v>
      </c>
      <c r="G41" s="179" t="s">
        <v>1000</v>
      </c>
      <c r="H41" s="179" t="s">
        <v>1575</v>
      </c>
      <c r="I41" s="177">
        <f>SUMIF(Table10[Company],Companies[[#This Row],[Full company name]],Table10[Revenue value])</f>
        <v>1492147.5700000003</v>
      </c>
    </row>
    <row r="42" spans="2:10" s="49" customFormat="1" ht="15.75" x14ac:dyDescent="0.25">
      <c r="B42" s="49" t="s">
        <v>1979</v>
      </c>
      <c r="C42" s="49" t="s">
        <v>1967</v>
      </c>
      <c r="D42" s="230">
        <v>500000955</v>
      </c>
      <c r="E42" s="49" t="s">
        <v>989</v>
      </c>
      <c r="F42" s="49" t="s">
        <v>1997</v>
      </c>
      <c r="G42" s="179" t="s">
        <v>1000</v>
      </c>
      <c r="H42" s="179" t="s">
        <v>1575</v>
      </c>
      <c r="I42" s="177">
        <f>SUMIF(Table10[Company],Companies[[#This Row],[Full company name]],Table10[Revenue value])</f>
        <v>1071778.2200000002</v>
      </c>
    </row>
    <row r="43" spans="2:10" s="49" customFormat="1" ht="15.75" x14ac:dyDescent="0.25">
      <c r="B43" s="49" t="s">
        <v>1980</v>
      </c>
      <c r="C43" s="49" t="s">
        <v>1967</v>
      </c>
      <c r="D43" s="230" t="s">
        <v>1990</v>
      </c>
      <c r="E43" s="49" t="s">
        <v>989</v>
      </c>
      <c r="F43" s="49" t="s">
        <v>1997</v>
      </c>
      <c r="G43" s="179" t="s">
        <v>1000</v>
      </c>
      <c r="H43" s="179" t="s">
        <v>1575</v>
      </c>
      <c r="I43" s="177">
        <f>SUMIF(Table10[Company],Companies[[#This Row],[Full company name]],Table10[Revenue value])</f>
        <v>518536.62</v>
      </c>
    </row>
    <row r="44" spans="2:10" s="49" customFormat="1" ht="15.75" x14ac:dyDescent="0.25">
      <c r="B44" s="49" t="s">
        <v>1981</v>
      </c>
      <c r="C44" s="49" t="s">
        <v>1967</v>
      </c>
      <c r="D44" s="230" t="s">
        <v>1991</v>
      </c>
      <c r="E44" s="49" t="s">
        <v>989</v>
      </c>
      <c r="F44" s="49" t="s">
        <v>1997</v>
      </c>
      <c r="G44" s="179" t="s">
        <v>1000</v>
      </c>
      <c r="H44" s="179" t="s">
        <v>1575</v>
      </c>
      <c r="I44" s="177">
        <f>SUMIF(Table10[Company],Companies[[#This Row],[Full company name]],Table10[Revenue value])</f>
        <v>569822.17999999993</v>
      </c>
    </row>
    <row r="45" spans="2:10" s="49" customFormat="1" ht="15.75" x14ac:dyDescent="0.25">
      <c r="B45" s="49" t="s">
        <v>1982</v>
      </c>
      <c r="C45" s="49" t="s">
        <v>1967</v>
      </c>
      <c r="D45" s="230" t="s">
        <v>1992</v>
      </c>
      <c r="E45" s="49" t="s">
        <v>989</v>
      </c>
      <c r="F45" s="49" t="s">
        <v>1997</v>
      </c>
      <c r="G45" s="179" t="s">
        <v>1000</v>
      </c>
      <c r="H45" s="179" t="s">
        <v>1575</v>
      </c>
      <c r="I45" s="177">
        <f>SUMIF(Table10[Company],Companies[[#This Row],[Full company name]],Table10[Revenue value])</f>
        <v>450715.5</v>
      </c>
    </row>
    <row r="46" spans="2:10" s="49" customFormat="1" ht="15.75" x14ac:dyDescent="0.25">
      <c r="B46" s="290" t="s">
        <v>2091</v>
      </c>
      <c r="C46" s="290" t="s">
        <v>2135</v>
      </c>
      <c r="D46" s="288"/>
      <c r="E46" s="288" t="s">
        <v>1491</v>
      </c>
      <c r="F46" s="288" t="s">
        <v>1573</v>
      </c>
      <c r="G46" s="289" t="s">
        <v>1000</v>
      </c>
      <c r="H46" s="289" t="s">
        <v>2130</v>
      </c>
      <c r="I46" s="294">
        <f>SUMIF(Table10[Company],Companies[[#This Row],[Full company name]],Table10[Revenue value])</f>
        <v>0</v>
      </c>
    </row>
    <row r="47" spans="2:10" s="49" customFormat="1" ht="15.75" x14ac:dyDescent="0.25">
      <c r="D47" s="230"/>
      <c r="G47" s="179"/>
      <c r="H47" s="179"/>
      <c r="I47" s="177"/>
    </row>
    <row r="48" spans="2:10" s="49" customFormat="1" ht="19.5" x14ac:dyDescent="0.25">
      <c r="B48" s="354" t="s">
        <v>1614</v>
      </c>
      <c r="C48" s="354"/>
      <c r="D48" s="354"/>
      <c r="E48" s="354"/>
      <c r="F48" s="354"/>
      <c r="G48" s="354"/>
      <c r="H48" s="354"/>
      <c r="I48" s="354"/>
      <c r="J48" s="354"/>
    </row>
    <row r="49" spans="2:10" s="49" customFormat="1" ht="15.75" x14ac:dyDescent="0.3">
      <c r="B49" s="174" t="s">
        <v>1615</v>
      </c>
      <c r="C49" s="50" t="s">
        <v>1616</v>
      </c>
      <c r="D49" s="50" t="s">
        <v>1650</v>
      </c>
      <c r="E49" s="50" t="s">
        <v>1745</v>
      </c>
      <c r="F49" s="26" t="s">
        <v>1497</v>
      </c>
      <c r="G49" s="26" t="s">
        <v>1617</v>
      </c>
      <c r="H49" s="26" t="s">
        <v>1666</v>
      </c>
      <c r="I49" s="26" t="s">
        <v>1618</v>
      </c>
      <c r="J49" s="26" t="s">
        <v>1006</v>
      </c>
    </row>
    <row r="50" spans="2:10" s="49" customFormat="1" ht="31.5" x14ac:dyDescent="0.3">
      <c r="B50" s="246" t="s">
        <v>1998</v>
      </c>
      <c r="C50" s="258" t="s">
        <v>2002</v>
      </c>
      <c r="D50" s="50" t="s">
        <v>2006</v>
      </c>
      <c r="E50" s="50" t="s">
        <v>1767</v>
      </c>
      <c r="F50" s="50" t="s">
        <v>1499</v>
      </c>
      <c r="G50" s="261">
        <v>4823193</v>
      </c>
      <c r="H50" s="49" t="s">
        <v>1426</v>
      </c>
      <c r="I50" s="49" t="s">
        <v>1575</v>
      </c>
      <c r="J50" s="179" t="s">
        <v>1000</v>
      </c>
    </row>
    <row r="51" spans="2:10" s="49" customFormat="1" ht="31.5" x14ac:dyDescent="0.3">
      <c r="B51" s="246" t="s">
        <v>1999</v>
      </c>
      <c r="C51" s="259" t="s">
        <v>2003</v>
      </c>
      <c r="D51" s="50" t="s">
        <v>2007</v>
      </c>
      <c r="E51" s="50" t="s">
        <v>1763</v>
      </c>
      <c r="F51" s="50" t="s">
        <v>1499</v>
      </c>
      <c r="G51" s="284">
        <v>3.472</v>
      </c>
      <c r="H51" s="49" t="s">
        <v>1426</v>
      </c>
      <c r="I51" s="49" t="s">
        <v>1575</v>
      </c>
      <c r="J51" s="179" t="s">
        <v>1000</v>
      </c>
    </row>
    <row r="52" spans="2:10" s="49" customFormat="1" ht="31.5" x14ac:dyDescent="0.3">
      <c r="B52" s="246" t="s">
        <v>2000</v>
      </c>
      <c r="C52" s="259" t="s">
        <v>2005</v>
      </c>
      <c r="D52" s="50" t="s">
        <v>2008</v>
      </c>
      <c r="E52" s="50" t="s">
        <v>1767</v>
      </c>
      <c r="F52" s="50" t="s">
        <v>1499</v>
      </c>
      <c r="G52" s="49" t="s">
        <v>1575</v>
      </c>
      <c r="H52" s="49" t="s">
        <v>1426</v>
      </c>
      <c r="I52" s="49" t="s">
        <v>1575</v>
      </c>
      <c r="J52" s="179" t="s">
        <v>1000</v>
      </c>
    </row>
    <row r="53" spans="2:10" s="49" customFormat="1" ht="15.75" x14ac:dyDescent="0.3">
      <c r="B53" s="230" t="s">
        <v>2001</v>
      </c>
      <c r="C53" s="260" t="s">
        <v>2004</v>
      </c>
      <c r="D53" s="50" t="s">
        <v>2009</v>
      </c>
      <c r="E53" s="50" t="s">
        <v>1763</v>
      </c>
      <c r="F53" s="50" t="s">
        <v>1499</v>
      </c>
      <c r="G53" s="284">
        <v>1.738</v>
      </c>
      <c r="H53" s="49" t="s">
        <v>1426</v>
      </c>
      <c r="I53" s="49" t="s">
        <v>1575</v>
      </c>
      <c r="J53" s="179" t="s">
        <v>1000</v>
      </c>
    </row>
    <row r="54" spans="2:10" ht="15.75" x14ac:dyDescent="0.3">
      <c r="B54" s="318" t="s">
        <v>2136</v>
      </c>
      <c r="C54" s="318" t="s">
        <v>2138</v>
      </c>
      <c r="D54" s="318" t="s">
        <v>1962</v>
      </c>
      <c r="E54" s="318" t="s">
        <v>1573</v>
      </c>
      <c r="F54" s="319" t="s">
        <v>1570</v>
      </c>
      <c r="G54" s="320" t="s">
        <v>1000</v>
      </c>
      <c r="H54" s="320" t="s">
        <v>1000</v>
      </c>
      <c r="I54" s="320" t="s">
        <v>1000</v>
      </c>
      <c r="J54" s="320" t="s">
        <v>1000</v>
      </c>
    </row>
    <row r="55" spans="2:10" s="276" customFormat="1" ht="15.75" x14ac:dyDescent="0.3">
      <c r="B55" s="318" t="s">
        <v>2137</v>
      </c>
      <c r="C55" s="318" t="s">
        <v>2139</v>
      </c>
      <c r="D55" s="318" t="s">
        <v>1963</v>
      </c>
      <c r="E55" s="321" t="s">
        <v>1573</v>
      </c>
      <c r="F55" s="319" t="s">
        <v>1570</v>
      </c>
      <c r="G55" s="320" t="s">
        <v>1000</v>
      </c>
      <c r="H55" s="320" t="s">
        <v>1000</v>
      </c>
      <c r="I55" s="320" t="s">
        <v>1000</v>
      </c>
      <c r="J55" s="320" t="s">
        <v>1000</v>
      </c>
    </row>
    <row r="56" spans="2:10" s="276" customFormat="1" ht="15.75" x14ac:dyDescent="0.25">
      <c r="B56" s="321" t="s">
        <v>2166</v>
      </c>
      <c r="C56" s="318" t="s">
        <v>2140</v>
      </c>
      <c r="D56" s="321" t="s">
        <v>1964</v>
      </c>
      <c r="E56" s="321" t="s">
        <v>1993</v>
      </c>
      <c r="F56" s="322" t="s">
        <v>1499</v>
      </c>
      <c r="G56" s="322" t="s">
        <v>2153</v>
      </c>
      <c r="H56" s="322" t="s">
        <v>2154</v>
      </c>
      <c r="I56" s="321" t="s">
        <v>2155</v>
      </c>
      <c r="J56" s="321" t="s">
        <v>1199</v>
      </c>
    </row>
    <row r="57" spans="2:10" s="276" customFormat="1" ht="15.75" x14ac:dyDescent="0.25">
      <c r="B57" s="321" t="s">
        <v>2164</v>
      </c>
      <c r="C57" s="318" t="s">
        <v>2141</v>
      </c>
      <c r="D57" s="321" t="s">
        <v>1965</v>
      </c>
      <c r="E57" s="321" t="s">
        <v>1994</v>
      </c>
      <c r="F57" s="322" t="s">
        <v>1499</v>
      </c>
      <c r="G57" s="322">
        <v>20.931999999999999</v>
      </c>
      <c r="H57" s="323" t="s">
        <v>396</v>
      </c>
      <c r="I57" s="321" t="s">
        <v>1575</v>
      </c>
      <c r="J57" s="320" t="s">
        <v>1000</v>
      </c>
    </row>
    <row r="58" spans="2:10" s="276" customFormat="1" ht="15.75" x14ac:dyDescent="0.25">
      <c r="B58" s="321" t="s">
        <v>2165</v>
      </c>
      <c r="C58" s="318" t="s">
        <v>2142</v>
      </c>
      <c r="D58" s="321" t="s">
        <v>1966</v>
      </c>
      <c r="E58" s="321" t="s">
        <v>1993</v>
      </c>
      <c r="F58" s="322" t="s">
        <v>1499</v>
      </c>
      <c r="G58" s="322">
        <v>24.152999999999999</v>
      </c>
      <c r="H58" s="322" t="s">
        <v>2156</v>
      </c>
      <c r="I58" s="321" t="s">
        <v>1575</v>
      </c>
      <c r="J58" s="320" t="s">
        <v>1000</v>
      </c>
    </row>
    <row r="59" spans="2:10" s="276" customFormat="1" ht="15.75" x14ac:dyDescent="0.25">
      <c r="B59" s="321" t="s">
        <v>2167</v>
      </c>
      <c r="C59" s="318" t="s">
        <v>2143</v>
      </c>
      <c r="D59" s="321" t="s">
        <v>1968</v>
      </c>
      <c r="E59" s="321" t="s">
        <v>1993</v>
      </c>
      <c r="F59" s="322" t="s">
        <v>1499</v>
      </c>
      <c r="G59" s="321" t="s">
        <v>1575</v>
      </c>
      <c r="H59" s="321" t="s">
        <v>1575</v>
      </c>
      <c r="I59" s="321" t="s">
        <v>1575</v>
      </c>
      <c r="J59" s="320" t="s">
        <v>1000</v>
      </c>
    </row>
    <row r="60" spans="2:10" s="276" customFormat="1" ht="15.75" x14ac:dyDescent="0.25">
      <c r="B60" s="321" t="s">
        <v>2168</v>
      </c>
      <c r="C60" s="318" t="s">
        <v>2144</v>
      </c>
      <c r="D60" s="321" t="s">
        <v>1969</v>
      </c>
      <c r="E60" s="321" t="s">
        <v>1994</v>
      </c>
      <c r="F60" s="322" t="s">
        <v>1499</v>
      </c>
      <c r="G60" s="322">
        <v>27.815000000000001</v>
      </c>
      <c r="H60" s="322" t="s">
        <v>396</v>
      </c>
      <c r="I60" s="321" t="s">
        <v>1575</v>
      </c>
      <c r="J60" s="320" t="s">
        <v>1000</v>
      </c>
    </row>
    <row r="61" spans="2:10" s="276" customFormat="1" ht="15.75" x14ac:dyDescent="0.25">
      <c r="B61" s="321" t="s">
        <v>2169</v>
      </c>
      <c r="C61" s="318" t="s">
        <v>2145</v>
      </c>
      <c r="D61" s="321" t="s">
        <v>1970</v>
      </c>
      <c r="E61" s="321" t="s">
        <v>1993</v>
      </c>
      <c r="F61" s="322" t="s">
        <v>1499</v>
      </c>
      <c r="G61" s="321" t="s">
        <v>1575</v>
      </c>
      <c r="H61" s="321" t="s">
        <v>1575</v>
      </c>
      <c r="I61" s="321" t="s">
        <v>1575</v>
      </c>
      <c r="J61" s="320" t="s">
        <v>1000</v>
      </c>
    </row>
    <row r="62" spans="2:10" s="276" customFormat="1" ht="15.75" x14ac:dyDescent="0.25">
      <c r="B62" s="321" t="s">
        <v>2170</v>
      </c>
      <c r="C62" s="318" t="s">
        <v>2146</v>
      </c>
      <c r="D62" s="321" t="s">
        <v>1971</v>
      </c>
      <c r="E62" s="321" t="s">
        <v>1994</v>
      </c>
      <c r="F62" s="322" t="s">
        <v>1499</v>
      </c>
      <c r="G62" s="321" t="s">
        <v>1575</v>
      </c>
      <c r="H62" s="321" t="s">
        <v>1575</v>
      </c>
      <c r="I62" s="321" t="s">
        <v>1575</v>
      </c>
      <c r="J62" s="320" t="s">
        <v>1000</v>
      </c>
    </row>
    <row r="63" spans="2:10" s="276" customFormat="1" ht="15.75" x14ac:dyDescent="0.3">
      <c r="B63" s="321" t="s">
        <v>2157</v>
      </c>
      <c r="C63" s="318" t="s">
        <v>2147</v>
      </c>
      <c r="D63" s="321" t="s">
        <v>1977</v>
      </c>
      <c r="E63" s="321" t="s">
        <v>1997</v>
      </c>
      <c r="F63" s="319" t="s">
        <v>1499</v>
      </c>
      <c r="G63" s="322">
        <v>98.977999999999994</v>
      </c>
      <c r="H63" s="320" t="s">
        <v>2162</v>
      </c>
      <c r="I63" s="321" t="s">
        <v>1575</v>
      </c>
      <c r="J63" s="320" t="s">
        <v>1000</v>
      </c>
    </row>
    <row r="64" spans="2:10" s="276" customFormat="1" ht="15.75" x14ac:dyDescent="0.3">
      <c r="B64" s="321" t="s">
        <v>2158</v>
      </c>
      <c r="C64" s="318" t="s">
        <v>2148</v>
      </c>
      <c r="D64" s="321" t="s">
        <v>1978</v>
      </c>
      <c r="E64" s="321" t="s">
        <v>1997</v>
      </c>
      <c r="F64" s="319" t="s">
        <v>1499</v>
      </c>
      <c r="G64" s="322">
        <v>50.715000000000003</v>
      </c>
      <c r="H64" s="320" t="s">
        <v>2162</v>
      </c>
      <c r="I64" s="321" t="s">
        <v>1575</v>
      </c>
      <c r="J64" s="320" t="s">
        <v>1000</v>
      </c>
    </row>
    <row r="65" spans="2:10" s="276" customFormat="1" ht="15.75" x14ac:dyDescent="0.3">
      <c r="B65" s="321" t="s">
        <v>2159</v>
      </c>
      <c r="C65" s="318" t="s">
        <v>2149</v>
      </c>
      <c r="D65" s="321" t="s">
        <v>1979</v>
      </c>
      <c r="E65" s="321" t="s">
        <v>1997</v>
      </c>
      <c r="F65" s="319" t="s">
        <v>1499</v>
      </c>
      <c r="G65" s="322">
        <v>25.619</v>
      </c>
      <c r="H65" s="320" t="s">
        <v>2162</v>
      </c>
      <c r="I65" s="321" t="s">
        <v>1575</v>
      </c>
      <c r="J65" s="320" t="s">
        <v>1000</v>
      </c>
    </row>
    <row r="66" spans="2:10" s="276" customFormat="1" ht="15.75" x14ac:dyDescent="0.3">
      <c r="B66" s="321" t="s">
        <v>2160</v>
      </c>
      <c r="C66" s="318" t="s">
        <v>2150</v>
      </c>
      <c r="D66" s="321" t="s">
        <v>1980</v>
      </c>
      <c r="E66" s="321" t="s">
        <v>1997</v>
      </c>
      <c r="F66" s="319" t="s">
        <v>1499</v>
      </c>
      <c r="G66" s="322">
        <v>35.393999999999998</v>
      </c>
      <c r="H66" s="320" t="s">
        <v>2162</v>
      </c>
      <c r="I66" s="321" t="s">
        <v>1575</v>
      </c>
      <c r="J66" s="320" t="s">
        <v>1000</v>
      </c>
    </row>
    <row r="67" spans="2:10" s="276" customFormat="1" ht="15.75" x14ac:dyDescent="0.3">
      <c r="B67" s="321" t="s">
        <v>2161</v>
      </c>
      <c r="C67" s="318" t="s">
        <v>2151</v>
      </c>
      <c r="D67" s="321" t="s">
        <v>1981</v>
      </c>
      <c r="E67" s="321" t="s">
        <v>1997</v>
      </c>
      <c r="F67" s="319" t="s">
        <v>1499</v>
      </c>
      <c r="G67" s="321" t="s">
        <v>1575</v>
      </c>
      <c r="H67" s="321" t="s">
        <v>1575</v>
      </c>
      <c r="I67" s="321" t="s">
        <v>1575</v>
      </c>
      <c r="J67" s="320" t="s">
        <v>1000</v>
      </c>
    </row>
    <row r="68" spans="2:10" s="276" customFormat="1" ht="15.75" x14ac:dyDescent="0.3">
      <c r="B68" s="321" t="s">
        <v>2157</v>
      </c>
      <c r="C68" s="318" t="s">
        <v>2152</v>
      </c>
      <c r="D68" s="321" t="s">
        <v>1982</v>
      </c>
      <c r="E68" s="321" t="s">
        <v>1997</v>
      </c>
      <c r="F68" s="319" t="s">
        <v>1499</v>
      </c>
      <c r="G68" s="321" t="s">
        <v>1575</v>
      </c>
      <c r="H68" s="321" t="s">
        <v>1575</v>
      </c>
      <c r="I68" s="321" t="s">
        <v>1575</v>
      </c>
      <c r="J68" s="320" t="s">
        <v>1000</v>
      </c>
    </row>
    <row r="69" spans="2:10" s="276" customFormat="1" ht="15.75" x14ac:dyDescent="0.25">
      <c r="B69" s="320" t="s">
        <v>1000</v>
      </c>
      <c r="C69" s="320" t="s">
        <v>1000</v>
      </c>
      <c r="D69" s="321" t="s">
        <v>2091</v>
      </c>
      <c r="E69" s="320" t="s">
        <v>1000</v>
      </c>
      <c r="F69" s="320" t="s">
        <v>1000</v>
      </c>
      <c r="G69" s="320" t="s">
        <v>1000</v>
      </c>
      <c r="H69" s="320" t="s">
        <v>1000</v>
      </c>
      <c r="I69" s="320" t="s">
        <v>1000</v>
      </c>
      <c r="J69" s="320" t="s">
        <v>1000</v>
      </c>
    </row>
    <row r="70" spans="2:10" s="276" customFormat="1" ht="15.75" x14ac:dyDescent="0.25">
      <c r="B70" s="278"/>
      <c r="C70" s="278"/>
      <c r="D70" s="278"/>
      <c r="E70" s="278"/>
      <c r="F70" s="28"/>
      <c r="G70" s="28"/>
      <c r="H70" s="28"/>
      <c r="I70" s="28"/>
      <c r="J70" s="28"/>
    </row>
    <row r="71" spans="2:10" s="276" customFormat="1" ht="15.75" x14ac:dyDescent="0.25">
      <c r="B71" s="278"/>
      <c r="C71" s="278"/>
      <c r="D71" s="278"/>
      <c r="E71" s="278"/>
      <c r="F71" s="28"/>
      <c r="G71" s="28"/>
      <c r="H71" s="28"/>
      <c r="I71" s="28"/>
      <c r="J71" s="28"/>
    </row>
    <row r="72" spans="2:10" s="276" customFormat="1" ht="15.75" x14ac:dyDescent="0.25">
      <c r="B72" s="278"/>
      <c r="C72" s="278"/>
      <c r="D72" s="278"/>
      <c r="E72" s="278"/>
      <c r="F72" s="28"/>
      <c r="G72" s="28"/>
      <c r="H72" s="28"/>
      <c r="I72" s="28"/>
      <c r="J72" s="28"/>
    </row>
    <row r="73" spans="2:10" s="276" customFormat="1" ht="15.75" x14ac:dyDescent="0.25">
      <c r="B73" s="278"/>
      <c r="C73" s="278"/>
      <c r="D73" s="278"/>
      <c r="E73" s="278"/>
      <c r="F73" s="28"/>
      <c r="G73" s="28"/>
      <c r="H73" s="28"/>
      <c r="I73" s="28"/>
      <c r="J73" s="28"/>
    </row>
    <row r="74" spans="2:10" s="276" customFormat="1" ht="15.75" x14ac:dyDescent="0.25">
      <c r="B74" s="278"/>
      <c r="C74" s="278"/>
      <c r="D74" s="278"/>
      <c r="E74" s="278"/>
      <c r="F74" s="28"/>
      <c r="G74" s="28"/>
      <c r="H74" s="28"/>
      <c r="I74" s="28"/>
      <c r="J74" s="28"/>
    </row>
    <row r="75" spans="2:10" s="276" customFormat="1" ht="15.75" x14ac:dyDescent="0.25">
      <c r="B75" s="278"/>
      <c r="C75" s="278"/>
      <c r="D75" s="278"/>
      <c r="E75" s="278"/>
      <c r="F75" s="28"/>
      <c r="G75" s="28"/>
      <c r="H75" s="28"/>
      <c r="I75" s="28"/>
      <c r="J75" s="28"/>
    </row>
    <row r="76" spans="2:10" s="276" customFormat="1" ht="15.75" x14ac:dyDescent="0.25">
      <c r="B76" s="278"/>
      <c r="C76" s="278"/>
      <c r="D76" s="278"/>
      <c r="E76" s="278"/>
      <c r="F76" s="28"/>
      <c r="G76" s="28"/>
      <c r="H76" s="28"/>
      <c r="I76" s="28"/>
      <c r="J76" s="28"/>
    </row>
    <row r="77" spans="2:10" s="49" customFormat="1" ht="16.5" thickBot="1" x14ac:dyDescent="0.3">
      <c r="B77" s="345" t="s">
        <v>1833</v>
      </c>
      <c r="C77" s="346"/>
      <c r="D77" s="346"/>
      <c r="E77" s="346"/>
      <c r="F77" s="346"/>
      <c r="G77" s="346"/>
      <c r="H77" s="346"/>
      <c r="I77" s="346"/>
      <c r="J77" s="346"/>
    </row>
    <row r="78" spans="2:10" s="49" customFormat="1" ht="15.75" x14ac:dyDescent="0.25">
      <c r="B78" s="347" t="s">
        <v>1852</v>
      </c>
      <c r="C78" s="348"/>
      <c r="D78" s="348"/>
      <c r="E78" s="348"/>
      <c r="F78" s="348"/>
      <c r="G78" s="348"/>
      <c r="H78" s="348"/>
      <c r="I78" s="348"/>
      <c r="J78" s="348"/>
    </row>
    <row r="79" spans="2:10" ht="16.5" thickBot="1" x14ac:dyDescent="0.3">
      <c r="B79" s="37"/>
      <c r="C79" s="37"/>
      <c r="D79" s="37"/>
      <c r="E79" s="37"/>
      <c r="F79" s="28"/>
      <c r="G79" s="28"/>
      <c r="H79" s="28"/>
      <c r="I79" s="28"/>
      <c r="J79" s="28"/>
    </row>
    <row r="80" spans="2:10" ht="15.75" x14ac:dyDescent="0.25">
      <c r="B80" s="342" t="s">
        <v>1832</v>
      </c>
      <c r="C80" s="342"/>
      <c r="D80" s="342"/>
      <c r="E80" s="342"/>
      <c r="F80" s="342"/>
      <c r="G80" s="342"/>
      <c r="H80" s="342"/>
      <c r="I80" s="342"/>
      <c r="J80" s="342"/>
    </row>
    <row r="81" spans="2:10" ht="16.5" customHeight="1" x14ac:dyDescent="0.25">
      <c r="B81" s="324" t="s">
        <v>1853</v>
      </c>
      <c r="C81" s="324"/>
      <c r="D81" s="324"/>
      <c r="E81" s="324"/>
      <c r="F81" s="324"/>
      <c r="G81" s="324"/>
      <c r="H81" s="324"/>
      <c r="I81" s="324"/>
      <c r="J81" s="324"/>
    </row>
    <row r="82" spans="2:10" ht="15.75" x14ac:dyDescent="0.25">
      <c r="B82" s="335" t="s">
        <v>1854</v>
      </c>
      <c r="C82" s="335"/>
      <c r="D82" s="335"/>
      <c r="E82" s="335"/>
      <c r="F82" s="335"/>
      <c r="G82" s="335"/>
      <c r="H82" s="335"/>
      <c r="I82" s="335"/>
      <c r="J82" s="335"/>
    </row>
    <row r="83" spans="2:10" ht="15.75" x14ac:dyDescent="0.25">
      <c r="B83" s="350"/>
      <c r="C83" s="350"/>
      <c r="D83" s="350"/>
      <c r="E83" s="350"/>
      <c r="F83" s="350"/>
      <c r="G83" s="350"/>
      <c r="H83" s="350"/>
      <c r="I83" s="350"/>
      <c r="J83" s="350"/>
    </row>
    <row r="84" spans="2:10" ht="15.75" x14ac:dyDescent="0.25"/>
    <row r="85" spans="2:10" ht="15.75" x14ac:dyDescent="0.25"/>
    <row r="86" spans="2:10" ht="15.75" x14ac:dyDescent="0.25"/>
    <row r="87" spans="2:10" ht="15.75" x14ac:dyDescent="0.25"/>
    <row r="88" spans="2:10" s="49" customFormat="1" ht="15.75" x14ac:dyDescent="0.25">
      <c r="B88" s="26"/>
      <c r="C88" s="26"/>
      <c r="D88" s="26"/>
      <c r="E88" s="26"/>
    </row>
    <row r="89" spans="2:10" ht="15.75" x14ac:dyDescent="0.25"/>
    <row r="90" spans="2:10" ht="15.75" x14ac:dyDescent="0.25"/>
    <row r="91" spans="2:10" ht="15.75" x14ac:dyDescent="0.25"/>
    <row r="92" spans="2:10" ht="15.75" x14ac:dyDescent="0.25"/>
    <row r="93" spans="2:10" ht="15.75" x14ac:dyDescent="0.25"/>
    <row r="94" spans="2:10" ht="15.75" x14ac:dyDescent="0.25"/>
    <row r="95" spans="2:10" ht="15.75" x14ac:dyDescent="0.25"/>
    <row r="96" spans="2:10" ht="15" customHeight="1" x14ac:dyDescent="0.25"/>
    <row r="97" ht="15" customHeight="1" x14ac:dyDescent="0.25"/>
    <row r="98" ht="15.75" x14ac:dyDescent="0.25"/>
    <row r="99" ht="15.75" x14ac:dyDescent="0.25"/>
    <row r="100" ht="18.75" customHeight="1" x14ac:dyDescent="0.25"/>
    <row r="101" ht="15.75" x14ac:dyDescent="0.25"/>
    <row r="102" ht="15.75" x14ac:dyDescent="0.25"/>
    <row r="103" ht="15.75" x14ac:dyDescent="0.25"/>
    <row r="104" ht="15.75" x14ac:dyDescent="0.25"/>
    <row r="105" ht="15.75" x14ac:dyDescent="0.25"/>
    <row r="106" ht="15.75" x14ac:dyDescent="0.25"/>
    <row r="107" ht="15.75" x14ac:dyDescent="0.25"/>
    <row r="108" ht="15.75" x14ac:dyDescent="0.25"/>
    <row r="109" ht="15.75" x14ac:dyDescent="0.25"/>
    <row r="110" ht="15.75" x14ac:dyDescent="0.25"/>
    <row r="111" ht="15.75" x14ac:dyDescent="0.25"/>
    <row r="112" ht="15.75" x14ac:dyDescent="0.25"/>
    <row r="113" ht="15.75" x14ac:dyDescent="0.25"/>
    <row r="114" ht="15.75" x14ac:dyDescent="0.25"/>
    <row r="115" ht="15.75" x14ac:dyDescent="0.25"/>
    <row r="116" ht="15.75" x14ac:dyDescent="0.25"/>
    <row r="117" ht="15.75" x14ac:dyDescent="0.25"/>
    <row r="118" ht="15.75" x14ac:dyDescent="0.25"/>
    <row r="119" ht="15.75" x14ac:dyDescent="0.25"/>
    <row r="120" ht="15.75" x14ac:dyDescent="0.25"/>
    <row r="121" ht="15.75" x14ac:dyDescent="0.25"/>
  </sheetData>
  <mergeCells count="20">
    <mergeCell ref="B82:J82"/>
    <mergeCell ref="B83:J83"/>
    <mergeCell ref="B7:J7"/>
    <mergeCell ref="B8:J8"/>
    <mergeCell ref="B10:J10"/>
    <mergeCell ref="B11:J11"/>
    <mergeCell ref="B12:J12"/>
    <mergeCell ref="B48:J48"/>
    <mergeCell ref="B77:J77"/>
    <mergeCell ref="B78:J78"/>
    <mergeCell ref="B13:J13"/>
    <mergeCell ref="B21:J21"/>
    <mergeCell ref="B22:D22"/>
    <mergeCell ref="B80:J80"/>
    <mergeCell ref="B81:J81"/>
    <mergeCell ref="B2:J2"/>
    <mergeCell ref="B3:J3"/>
    <mergeCell ref="B4:J4"/>
    <mergeCell ref="B5:J5"/>
    <mergeCell ref="B6:J6"/>
  </mergeCells>
  <dataValidations count="25">
    <dataValidation allowBlank="1" showInputMessage="1" showErrorMessage="1" promptTitle="Project name" prompt="Input project name here._x000a__x000a_Please refrain from using acronyms, and input complete name." sqref="B50:B53"/>
    <dataValidation allowBlank="1" showInputMessage="1" showErrorMessage="1" promptTitle="Name of identifier" prompt="Please input name of identifier, such as &quot;Taxpayer Identification Number&quot; or similar." sqref="B23"/>
    <dataValidation allowBlank="1" showInputMessage="1" showErrorMessage="1" promptTitle="Name of register" prompt="Please input name of register or agency" sqref="C23"/>
    <dataValidation allowBlank="1" showInputMessage="1" showErrorMessage="1" promptTitle="Registry URL" prompt="Please insert direct URL to the registry or agency" sqref="D23"/>
    <dataValidation allowBlank="1" showInputMessage="1" showErrorMessage="1" promptTitle="Affiliated Companies" prompt="Please insert the relevant companies affiliated to the project here, separated by commas." sqref="D50:D53"/>
    <dataValidation allowBlank="1" showInputMessage="1" showErrorMessage="1" promptTitle="Reference number" prompt="Please input the reference number of the legal agreement: contract, licence, lease, concession..." sqref="C50:C53"/>
    <dataValidation type="textLength" allowBlank="1" showInputMessage="1" showErrorMessage="1" errorTitle="Please do not edit these cells" error="Please do not edit these cells" sqref="B23 C22:D22">
      <formula1>10000</formula1>
      <formula2>50000</formula2>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50:H53">
      <formula1>"&lt;Select unit&gt;,Sm3,Sm3 o.e.,Barrels,Tonnes,oz,carats,Scf"</formula1>
    </dataValidation>
    <dataValidation type="list" allowBlank="1" showInputMessage="1" showErrorMessage="1" sqref="F63:F68 F50:F55">
      <formula1>Project_phases_list</formula1>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50:E53">
      <formula1>Commodity_names</formula1>
    </dataValidation>
    <dataValidation allowBlank="1" showInputMessage="1" showErrorMessage="1" promptTitle="Identification" prompt="Please input identification number for the reporting government entity, if applicable." sqref="D15:D19"/>
    <dataValidation type="list" allowBlank="1" showInputMessage="1" showErrorMessage="1" promptTitle="Government agency type" prompt="Choose type of government agency from the drop-down list._x000a_Please refrain from using custom types if possible." sqref="C15:C19">
      <formula1>Agency_type</formula1>
    </dataValidation>
    <dataValidation allowBlank="1" showInputMessage="1" showErrorMessage="1" promptTitle="Receiving government agency" prompt="Input the name of the government recipient here._x000a__x000a_Please refrain from using acronyms, and input complete name." sqref="B15:B19 B46 D69"/>
    <dataValidation type="textLength" allowBlank="1" showInputMessage="1" showErrorMessage="1" sqref="A1:K13 A20:L22 F14:K19 E23:K24 A24:D24 A23 A49:K49 A14:E14 B83:J83 A25:K25 A26:A48 B48:I48 J26:K48 A50:A83 K50:K83 F56:F62 H56:I56 H58 G56:G58 G60:H60 G63:G66 B70:J79">
      <formula1>9999999</formula1>
      <formula2>99999999</formula2>
    </dataValidation>
    <dataValidation type="textLength" allowBlank="1" showInputMessage="1" showErrorMessage="1" errorTitle="Do not edit - based on Part 4" error="These cells will be filled automatically" promptTitle="Do not edit - based on Part 4" prompt=" " sqref="E15:E19">
      <formula1>999999</formula1>
      <formula2>9999999</formula2>
    </dataValidation>
    <dataValidation type="decimal" allowBlank="1" showInputMessage="1" showErrorMessage="1" errorTitle="Please only input numbers" error="Only numbers should be included in these cells" promptTitle="Production volume" prompt="Please input the production volume of the project here." sqref="G50:G53">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50:I53 I57:I68 G59:H59 G61:H62 G67:H68">
      <formula1>0</formula1>
      <formula2>1000000000000000</formula2>
    </dataValidation>
    <dataValidation type="textLength" allowBlank="1" showInputMessage="1" showErrorMessage="1" errorTitle="Do not edit these cells" error="Please do not edit these cells" sqref="B80:J82">
      <formula1>9999999</formula1>
      <formula2>99999999</formula2>
    </dataValidation>
    <dataValidation type="list" allowBlank="1" showInputMessage="1" showErrorMessage="1" promptTitle="Please select Sector" prompt="Please select the relevant sector of the company from the list" sqref="E26:E47">
      <formula1>Sector_list</formula1>
    </dataValidation>
    <dataValidation allowBlank="1" showInputMessage="1" showErrorMessage="1" promptTitle="Company name" prompt="Input company name here._x000a__x000a_Please refrain from using acronyms, and input complete name." sqref="B26:B45 B47 B54:D68"/>
    <dataValidation allowBlank="1" showInputMessage="1" showErrorMessage="1" promptTitle="Identification #" prompt="Please input unique identification number, such as TIN, organisational number or similar" sqref="D26:D47"/>
    <dataValidation allowBlank="1" showInputMessage="1" showErrorMessage="1" promptTitle="Please insert commodities" prompt="Please insert the relevant commodities of the company here, separated by commas." sqref="F26:F47 E54:E68"/>
    <dataValidation errorStyle="warning" allowBlank="1" showInputMessage="1" showErrorMessage="1" errorTitle="URL " error="Please input a link in these cells" sqref="G26:H47 G54:J55 J50:J53 J57:J69 H63:H66 E69:I69 B69:C69"/>
    <dataValidation type="whole" allowBlank="1" showInputMessage="1" showErrorMessage="1" errorTitle="Do not edit - based on part 5" error="These cells will be filled automatically" promptTitle="Do not edit - based on part 5" prompt=" " sqref="I26:I47">
      <formula1>1</formula1>
      <formula2>2</formula2>
    </dataValidation>
    <dataValidation type="list" allowBlank="1" showInputMessage="1" showErrorMessage="1" sqref="C26:C47">
      <formula1>"&lt; Company type &gt;,State-owned enterprises &amp; public corporations,Private"</formula1>
    </dataValidation>
  </dataValidations>
  <hyperlinks>
    <hyperlink ref="B8" r:id="rId1"/>
    <hyperlink ref="B78:F78" r:id="rId2" display="Give us your feedback or report a conflict in the data! Write to us at  data@eiti.org"/>
    <hyperlink ref="B77:F77" r:id="rId3" display="For the latest version of Summary data templates, see  https://eiti.org/summary-data-template"/>
    <hyperlink ref="D23" r:id="rId4"/>
    <hyperlink ref="H46" r:id="rId5"/>
    <hyperlink ref="H63" r:id="rId6" display="https://gac.gov.lr/"/>
    <hyperlink ref="H64" r:id="rId7" display="https://gac.gov.lr/"/>
    <hyperlink ref="H65" r:id="rId8" display="https://gac.gov.lr/"/>
    <hyperlink ref="H66" r:id="rId9" display="https://gac.gov.lr/"/>
    <hyperlink ref="G30" r:id="rId10"/>
  </hyperlinks>
  <pageMargins left="0.25" right="0.25" top="0.75" bottom="0.75" header="0.3" footer="0.3"/>
  <pageSetup paperSize="8" fitToHeight="0" orientation="landscape" horizontalDpi="2400" verticalDpi="2400" r:id="rId11"/>
  <tableParts count="3">
    <tablePart r:id="rId12"/>
    <tablePart r:id="rId13"/>
    <tablePart r:id="rId14"/>
  </tableParts>
  <extLst>
    <ext xmlns:x14="http://schemas.microsoft.com/office/spreadsheetml/2009/9/main" uri="{CCE6A557-97BC-4b89-ADB6-D9C93CAAB3DF}">
      <x14:dataValidations xmlns:xm="http://schemas.microsoft.com/office/excel/2006/main" count="1">
        <x14:dataValidation type="list" allowBlank="1" showInputMessage="1" showErrorMessage="1" error="Invalid Entry" promptTitle="Currency" prompt="Please input currency according to 3-letter ISO currency code.">
          <x14:formula1>
            <xm:f>Lists!$I$11:$I$168</xm:f>
          </x14:formula1>
          <xm:sqref>J56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U197"/>
  <sheetViews>
    <sheetView showGridLines="0" topLeftCell="A11" zoomScale="80" zoomScaleNormal="80" workbookViewId="0">
      <selection activeCell="G22" sqref="G22"/>
    </sheetView>
  </sheetViews>
  <sheetFormatPr defaultColWidth="8.7109375" defaultRowHeight="15.75" x14ac:dyDescent="0.3"/>
  <cols>
    <col min="1" max="1" width="2.7109375" style="50" customWidth="1"/>
    <col min="2" max="5" width="0" style="50" hidden="1" customWidth="1"/>
    <col min="6" max="6" width="50.42578125" style="50" customWidth="1"/>
    <col min="7" max="7" width="11.42578125" style="50" customWidth="1"/>
    <col min="8" max="8" width="54.85546875" style="50" customWidth="1"/>
    <col min="9" max="9" width="33.42578125" style="50" customWidth="1"/>
    <col min="10" max="10" width="24.42578125" style="50" bestFit="1" customWidth="1"/>
    <col min="11" max="11" width="15.42578125" style="50" bestFit="1" customWidth="1"/>
    <col min="12" max="12" width="2.7109375" style="50" customWidth="1"/>
    <col min="13" max="13" width="19.42578125" style="50" bestFit="1" customWidth="1"/>
    <col min="14" max="14" width="73.42578125" style="50" bestFit="1" customWidth="1"/>
    <col min="15" max="15" width="4" style="50" customWidth="1"/>
    <col min="16" max="17" width="8.7109375" style="50"/>
    <col min="18" max="18" width="21.140625" style="50" bestFit="1" customWidth="1"/>
    <col min="19" max="19" width="8.7109375" style="50"/>
    <col min="20" max="20" width="21.140625" style="50" bestFit="1" customWidth="1"/>
    <col min="21" max="16384" width="8.7109375" style="50"/>
  </cols>
  <sheetData>
    <row r="1" spans="6:14" s="26" customFormat="1" ht="15.75" hidden="1" customHeight="1" x14ac:dyDescent="0.25"/>
    <row r="2" spans="6:14" s="26" customFormat="1" hidden="1" x14ac:dyDescent="0.25">
      <c r="F2" s="28"/>
      <c r="H2" s="28"/>
      <c r="J2" s="28"/>
    </row>
    <row r="3" spans="6:14" s="26" customFormat="1" hidden="1" x14ac:dyDescent="0.25">
      <c r="F3" s="28"/>
      <c r="H3" s="28"/>
      <c r="J3" s="28"/>
      <c r="N3" s="29" t="s">
        <v>1</v>
      </c>
    </row>
    <row r="4" spans="6:14" s="26" customFormat="1" hidden="1" x14ac:dyDescent="0.25">
      <c r="F4" s="28"/>
      <c r="H4" s="28"/>
      <c r="J4" s="28"/>
      <c r="N4" s="29">
        <f>Introduction!G4</f>
        <v>44370</v>
      </c>
    </row>
    <row r="5" spans="6:14" s="26" customFormat="1" hidden="1" x14ac:dyDescent="0.25"/>
    <row r="6" spans="6:14" s="26" customFormat="1" hidden="1" x14ac:dyDescent="0.25"/>
    <row r="7" spans="6:14" s="26" customFormat="1" x14ac:dyDescent="0.25"/>
    <row r="8" spans="6:14" s="26" customFormat="1" x14ac:dyDescent="0.25">
      <c r="F8" s="336" t="s">
        <v>1905</v>
      </c>
      <c r="G8" s="336"/>
      <c r="H8" s="336"/>
      <c r="I8" s="336"/>
      <c r="J8" s="336"/>
      <c r="K8" s="336"/>
      <c r="L8" s="336"/>
      <c r="M8" s="336"/>
      <c r="N8" s="336"/>
    </row>
    <row r="9" spans="6:14" s="26" customFormat="1" ht="24" x14ac:dyDescent="0.25">
      <c r="F9" s="358" t="s">
        <v>1633</v>
      </c>
      <c r="G9" s="358"/>
      <c r="H9" s="358"/>
      <c r="I9" s="358"/>
      <c r="J9" s="358"/>
      <c r="K9" s="358"/>
      <c r="L9" s="358"/>
      <c r="M9" s="358"/>
      <c r="N9" s="358"/>
    </row>
    <row r="10" spans="6:14" s="26" customFormat="1" x14ac:dyDescent="0.25">
      <c r="F10" s="359" t="s">
        <v>1906</v>
      </c>
      <c r="G10" s="359"/>
      <c r="H10" s="359"/>
      <c r="I10" s="359"/>
      <c r="J10" s="359"/>
      <c r="K10" s="359"/>
      <c r="L10" s="359"/>
      <c r="M10" s="359"/>
      <c r="N10" s="359"/>
    </row>
    <row r="11" spans="6:14" s="26" customFormat="1" x14ac:dyDescent="0.25">
      <c r="F11" s="360" t="s">
        <v>1907</v>
      </c>
      <c r="G11" s="360"/>
      <c r="H11" s="360"/>
      <c r="I11" s="360"/>
      <c r="J11" s="360"/>
      <c r="K11" s="360"/>
      <c r="L11" s="360"/>
      <c r="M11" s="360"/>
      <c r="N11" s="360"/>
    </row>
    <row r="12" spans="6:14" s="26" customFormat="1" x14ac:dyDescent="0.25">
      <c r="F12" s="360" t="s">
        <v>1908</v>
      </c>
      <c r="G12" s="360"/>
      <c r="H12" s="360"/>
      <c r="I12" s="360"/>
      <c r="J12" s="360"/>
      <c r="K12" s="360"/>
      <c r="L12" s="360"/>
      <c r="M12" s="360"/>
      <c r="N12" s="360"/>
    </row>
    <row r="13" spans="6:14" s="26" customFormat="1" x14ac:dyDescent="0.25">
      <c r="F13" s="361" t="s">
        <v>1909</v>
      </c>
      <c r="G13" s="361"/>
      <c r="H13" s="361"/>
      <c r="I13" s="361"/>
      <c r="J13" s="361"/>
      <c r="K13" s="361"/>
      <c r="L13" s="361"/>
      <c r="M13" s="361"/>
      <c r="N13" s="361"/>
    </row>
    <row r="14" spans="6:14" s="26" customFormat="1" x14ac:dyDescent="0.25">
      <c r="F14" s="362" t="s">
        <v>1646</v>
      </c>
      <c r="G14" s="362"/>
      <c r="H14" s="362"/>
      <c r="I14" s="362"/>
      <c r="J14" s="362"/>
      <c r="K14" s="362"/>
      <c r="L14" s="362"/>
      <c r="M14" s="362"/>
      <c r="N14" s="362"/>
    </row>
    <row r="15" spans="6:14" s="26" customFormat="1" x14ac:dyDescent="0.25">
      <c r="F15" s="363" t="s">
        <v>1645</v>
      </c>
      <c r="G15" s="363"/>
      <c r="H15" s="363"/>
      <c r="I15" s="363"/>
      <c r="J15" s="363"/>
      <c r="K15" s="363"/>
      <c r="L15" s="363"/>
      <c r="M15" s="363"/>
      <c r="N15" s="363"/>
    </row>
    <row r="16" spans="6:14" s="26" customFormat="1" x14ac:dyDescent="0.3">
      <c r="F16" s="349" t="s">
        <v>1898</v>
      </c>
      <c r="G16" s="349"/>
      <c r="H16" s="349"/>
      <c r="I16" s="349"/>
      <c r="J16" s="349"/>
      <c r="K16" s="349"/>
      <c r="L16" s="349"/>
      <c r="M16" s="349"/>
      <c r="N16" s="349"/>
    </row>
    <row r="17" spans="2:21" s="26" customFormat="1" x14ac:dyDescent="0.25"/>
    <row r="18" spans="2:21" s="26" customFormat="1" ht="24" x14ac:dyDescent="0.25">
      <c r="F18" s="351" t="s">
        <v>1564</v>
      </c>
      <c r="G18" s="351"/>
      <c r="H18" s="351"/>
      <c r="I18" s="351"/>
      <c r="J18" s="351"/>
      <c r="K18" s="351"/>
      <c r="M18" s="364" t="s">
        <v>1551</v>
      </c>
      <c r="N18" s="364"/>
    </row>
    <row r="19" spans="2:21" s="26" customFormat="1" ht="15.6" customHeight="1" x14ac:dyDescent="0.25">
      <c r="M19" s="371" t="s">
        <v>1910</v>
      </c>
      <c r="N19" s="371"/>
    </row>
    <row r="20" spans="2:21" x14ac:dyDescent="0.3">
      <c r="F20" s="368" t="s">
        <v>1912</v>
      </c>
      <c r="G20" s="368"/>
      <c r="H20" s="368"/>
      <c r="I20" s="368"/>
      <c r="J20" s="368"/>
      <c r="K20" s="369"/>
      <c r="M20" s="26"/>
      <c r="N20" s="26"/>
    </row>
    <row r="21" spans="2:21" ht="24" x14ac:dyDescent="0.3">
      <c r="B21" s="188" t="s">
        <v>1483</v>
      </c>
      <c r="C21" s="188" t="s">
        <v>1484</v>
      </c>
      <c r="D21" s="188" t="s">
        <v>1485</v>
      </c>
      <c r="E21" s="188" t="s">
        <v>1486</v>
      </c>
      <c r="F21" s="50" t="s">
        <v>1492</v>
      </c>
      <c r="G21" s="50" t="s">
        <v>1488</v>
      </c>
      <c r="H21" s="50" t="s">
        <v>1431</v>
      </c>
      <c r="I21" s="50" t="s">
        <v>1494</v>
      </c>
      <c r="J21" s="50" t="s">
        <v>1432</v>
      </c>
      <c r="K21" s="26" t="s">
        <v>1006</v>
      </c>
      <c r="M21" s="358" t="s">
        <v>1552</v>
      </c>
      <c r="N21" s="358"/>
    </row>
    <row r="22" spans="2:21" ht="15.75" customHeight="1" x14ac:dyDescent="0.3">
      <c r="B22" s="191" t="str">
        <f>IFERROR(VLOOKUP(Government_revenues_table[[#This Row],[GFS Classification]],Table6_GFS_codes_classification[],COLUMNS($F:F)+3,FALSE),"Do not enter data")</f>
        <v>Other revenue (14E)</v>
      </c>
      <c r="C22" s="191" t="str">
        <f>IFERROR(VLOOKUP(Government_revenues_table[[#This Row],[GFS Classification]],Table6_GFS_codes_classification[],COLUMNS($F:G)+3,FALSE),"Do not enter data")</f>
        <v>Fines, penalties, and forfeits (143E)</v>
      </c>
      <c r="D22" s="191" t="str">
        <f>IFERROR(VLOOKUP(Government_revenues_table[[#This Row],[GFS Classification]],Table6_GFS_codes_classification[],COLUMNS($F:H)+3,FALSE),"Do not enter data")</f>
        <v>Fines, penalties, and forfeits (143E)</v>
      </c>
      <c r="E22" s="191" t="str">
        <f>IFERROR(VLOOKUP(Government_revenues_table[[#This Row],[GFS Classification]],Table6_GFS_codes_classification[],COLUMNS($F:I)+3,FALSE),"Do not enter data")</f>
        <v>Fines, penalties, and forfeits (143E)</v>
      </c>
      <c r="F22" s="257" t="s">
        <v>1481</v>
      </c>
      <c r="G22" s="257" t="s">
        <v>2071</v>
      </c>
      <c r="H22" s="257" t="s">
        <v>2029</v>
      </c>
      <c r="I22" s="257" t="s">
        <v>1958</v>
      </c>
      <c r="J22" s="262">
        <v>86113.430000000022</v>
      </c>
      <c r="K22" s="257" t="s">
        <v>1199</v>
      </c>
      <c r="M22" s="372" t="s">
        <v>1665</v>
      </c>
      <c r="N22" s="372"/>
    </row>
    <row r="23" spans="2:21" ht="15.75" customHeight="1" x14ac:dyDescent="0.3">
      <c r="B23" s="191" t="str">
        <f>IFERROR(VLOOKUP(Government_revenues_table[[#This Row],[GFS Classification]],Table6_GFS_codes_classification[],COLUMNS($F:F)+3,FALSE),"Do not enter data")</f>
        <v>Other revenue (14E)</v>
      </c>
      <c r="C23" s="191" t="str">
        <f>IFERROR(VLOOKUP(Government_revenues_table[[#This Row],[GFS Classification]],Table6_GFS_codes_classification[],COLUMNS($F:G)+3,FALSE),"Do not enter data")</f>
        <v>Fines, penalties, and forfeits (143E)</v>
      </c>
      <c r="D23" s="191" t="str">
        <f>IFERROR(VLOOKUP(Government_revenues_table[[#This Row],[GFS Classification]],Table6_GFS_codes_classification[],COLUMNS($F:H)+3,FALSE),"Do not enter data")</f>
        <v>Fines, penalties, and forfeits (143E)</v>
      </c>
      <c r="E23" s="191" t="str">
        <f>IFERROR(VLOOKUP(Government_revenues_table[[#This Row],[GFS Classification]],Table6_GFS_codes_classification[],COLUMNS($F:I)+3,FALSE),"Do not enter data")</f>
        <v>Fines, penalties, and forfeits (143E)</v>
      </c>
      <c r="F23" s="257" t="s">
        <v>1481</v>
      </c>
      <c r="G23" s="257" t="s">
        <v>2071</v>
      </c>
      <c r="H23" s="257" t="s">
        <v>2011</v>
      </c>
      <c r="I23" s="257" t="s">
        <v>1958</v>
      </c>
      <c r="J23" s="262">
        <v>28018.249999999985</v>
      </c>
      <c r="K23" s="257" t="s">
        <v>1199</v>
      </c>
      <c r="M23" s="372"/>
      <c r="N23" s="372"/>
    </row>
    <row r="24" spans="2:21" ht="15.75" customHeight="1" x14ac:dyDescent="0.3">
      <c r="B24" s="191" t="str">
        <f>IFERROR(VLOOKUP(Government_revenues_table[[#This Row],[GFS Classification]],Table6_GFS_codes_classification[],COLUMNS($F:F)+3,FALSE),"Do not enter data")</f>
        <v>Taxes (11E)</v>
      </c>
      <c r="C24" s="191" t="str">
        <f>IFERROR(VLOOKUP(Government_revenues_table[[#This Row],[GFS Classification]],Table6_GFS_codes_classification[],COLUMNS($F:G)+3,FALSE),"Do not enter data")</f>
        <v>Taxes on goods and services (114E)</v>
      </c>
      <c r="D24" s="191" t="str">
        <f>IFERROR(VLOOKUP(Government_revenues_table[[#This Row],[GFS Classification]],Table6_GFS_codes_classification[],COLUMNS($F:H)+3,FALSE),"Do not enter data")</f>
        <v>Taxes on use of goods/permission to use goods or perform activities (1145E)</v>
      </c>
      <c r="E24" s="191" t="str">
        <f>IFERROR(VLOOKUP(Government_revenues_table[[#This Row],[GFS Classification]],Table6_GFS_codes_classification[],COLUMNS($F:I)+3,FALSE),"Do not enter data")</f>
        <v>Motor vehicle taxes (11451E)</v>
      </c>
      <c r="F24" s="257" t="s">
        <v>1529</v>
      </c>
      <c r="G24" s="257" t="s">
        <v>2071</v>
      </c>
      <c r="H24" s="257" t="s">
        <v>2030</v>
      </c>
      <c r="I24" s="257" t="s">
        <v>1958</v>
      </c>
      <c r="J24" s="262">
        <v>308881.64</v>
      </c>
      <c r="K24" s="257" t="s">
        <v>1199</v>
      </c>
      <c r="M24" s="372"/>
      <c r="N24" s="372"/>
    </row>
    <row r="25" spans="2:21" ht="15.75" customHeight="1" x14ac:dyDescent="0.3">
      <c r="B25" s="191" t="str">
        <f>IFERROR(VLOOKUP(Government_revenues_table[[#This Row],[GFS Classification]],Table6_GFS_codes_classification[],COLUMNS($F:F)+3,FALSE),"Do not enter data")</f>
        <v>Taxes (11E)</v>
      </c>
      <c r="C25" s="191" t="str">
        <f>IFERROR(VLOOKUP(Government_revenues_table[[#This Row],[GFS Classification]],Table6_GFS_codes_classification[],COLUMNS($F:G)+3,FALSE),"Do not enter data")</f>
        <v>Other taxes payable by natural resource companies (116E)</v>
      </c>
      <c r="D25" s="191" t="str">
        <f>IFERROR(VLOOKUP(Government_revenues_table[[#This Row],[GFS Classification]],Table6_GFS_codes_classification[],COLUMNS($F:H)+3,FALSE),"Do not enter data")</f>
        <v>Other taxes payable by natural resource companies (116E)</v>
      </c>
      <c r="E25" s="191" t="str">
        <f>IFERROR(VLOOKUP(Government_revenues_table[[#This Row],[GFS Classification]],Table6_GFS_codes_classification[],COLUMNS($F:I)+3,FALSE),"Do not enter data")</f>
        <v>Other taxes payable by natural resource companies (116E)</v>
      </c>
      <c r="F25" s="257" t="s">
        <v>1475</v>
      </c>
      <c r="G25" s="257" t="s">
        <v>2071</v>
      </c>
      <c r="H25" s="257" t="s">
        <v>2051</v>
      </c>
      <c r="I25" s="50" t="s">
        <v>1961</v>
      </c>
      <c r="J25" s="262">
        <v>8200</v>
      </c>
      <c r="K25" s="257" t="s">
        <v>1199</v>
      </c>
      <c r="M25" s="372"/>
      <c r="N25" s="372"/>
    </row>
    <row r="26" spans="2:21" ht="15.75" customHeight="1" x14ac:dyDescent="0.3">
      <c r="B26" s="191" t="str">
        <f>IFERROR(VLOOKUP(Government_revenues_table[[#This Row],[GFS Classification]],Table6_GFS_codes_classification[],COLUMNS($F:F)+3,FALSE),"Do not enter data")</f>
        <v>Other revenue (14E)</v>
      </c>
      <c r="C26" s="191" t="str">
        <f>IFERROR(VLOOKUP(Government_revenues_table[[#This Row],[GFS Classification]],Table6_GFS_codes_classification[],COLUMNS($F:G)+3,FALSE),"Do not enter data")</f>
        <v>Sales of goods and services (142E)</v>
      </c>
      <c r="D26" s="191" t="str">
        <f>IFERROR(VLOOKUP(Government_revenues_table[[#This Row],[GFS Classification]],Table6_GFS_codes_classification[],COLUMNS($F:H)+3,FALSE),"Do not enter data")</f>
        <v>Administrative fees for government services (1422E)</v>
      </c>
      <c r="E26" s="191" t="str">
        <f>IFERROR(VLOOKUP(Government_revenues_table[[#This Row],[GFS Classification]],Table6_GFS_codes_classification[],COLUMNS($F:I)+3,FALSE),"Do not enter data")</f>
        <v>Administrative fees for government services (1422E)</v>
      </c>
      <c r="F26" s="257" t="s">
        <v>1508</v>
      </c>
      <c r="G26" s="257" t="s">
        <v>2071</v>
      </c>
      <c r="H26" s="257" t="s">
        <v>2033</v>
      </c>
      <c r="I26" s="257" t="s">
        <v>1958</v>
      </c>
      <c r="J26" s="262">
        <v>81640</v>
      </c>
      <c r="K26" s="257" t="s">
        <v>1199</v>
      </c>
      <c r="M26" s="372"/>
      <c r="N26" s="372"/>
    </row>
    <row r="27" spans="2:21" x14ac:dyDescent="0.3">
      <c r="B27" s="191" t="str">
        <f>IFERROR(VLOOKUP(Government_revenues_table[[#This Row],[GFS Classification]],Table6_GFS_codes_classification[],COLUMNS($F:F)+3,FALSE),"Do not enter data")</f>
        <v>Other revenue (14E)</v>
      </c>
      <c r="C27" s="191" t="str">
        <f>IFERROR(VLOOKUP(Government_revenues_table[[#This Row],[GFS Classification]],Table6_GFS_codes_classification[],COLUMNS($F:G)+3,FALSE),"Do not enter data")</f>
        <v>Sales of goods and services (142E)</v>
      </c>
      <c r="D27" s="191" t="str">
        <f>IFERROR(VLOOKUP(Government_revenues_table[[#This Row],[GFS Classification]],Table6_GFS_codes_classification[],COLUMNS($F:H)+3,FALSE),"Do not enter data")</f>
        <v>Administrative fees for government services (1422E)</v>
      </c>
      <c r="E27" s="191" t="str">
        <f>IFERROR(VLOOKUP(Government_revenues_table[[#This Row],[GFS Classification]],Table6_GFS_codes_classification[],COLUMNS($F:I)+3,FALSE),"Do not enter data")</f>
        <v>Administrative fees for government services (1422E)</v>
      </c>
      <c r="F27" s="257" t="s">
        <v>1508</v>
      </c>
      <c r="G27" s="257" t="s">
        <v>2071</v>
      </c>
      <c r="H27" s="257" t="s">
        <v>2027</v>
      </c>
      <c r="I27" s="257" t="s">
        <v>1958</v>
      </c>
      <c r="J27" s="262">
        <v>94750</v>
      </c>
      <c r="K27" s="257" t="s">
        <v>1199</v>
      </c>
      <c r="M27" s="343" t="s">
        <v>1935</v>
      </c>
      <c r="N27" s="343"/>
    </row>
    <row r="28" spans="2:21" x14ac:dyDescent="0.3">
      <c r="B28" s="191" t="str">
        <f>IFERROR(VLOOKUP(Government_revenues_table[[#This Row],[GFS Classification]],Table6_GFS_codes_classification[],COLUMNS($F:F)+3,FALSE),"Do not enter data")</f>
        <v>Other revenue (14E)</v>
      </c>
      <c r="C28" s="191" t="str">
        <f>IFERROR(VLOOKUP(Government_revenues_table[[#This Row],[GFS Classification]],Table6_GFS_codes_classification[],COLUMNS($F:G)+3,FALSE),"Do not enter data")</f>
        <v>Sales of goods and services (142E)</v>
      </c>
      <c r="D28" s="191" t="str">
        <f>IFERROR(VLOOKUP(Government_revenues_table[[#This Row],[GFS Classification]],Table6_GFS_codes_classification[],COLUMNS($F:H)+3,FALSE),"Do not enter data")</f>
        <v>Administrative fees for government services (1422E)</v>
      </c>
      <c r="E28" s="191" t="str">
        <f>IFERROR(VLOOKUP(Government_revenues_table[[#This Row],[GFS Classification]],Table6_GFS_codes_classification[],COLUMNS($F:I)+3,FALSE),"Do not enter data")</f>
        <v>Administrative fees for government services (1422E)</v>
      </c>
      <c r="F28" s="257" t="s">
        <v>1508</v>
      </c>
      <c r="G28" s="257" t="s">
        <v>2071</v>
      </c>
      <c r="H28" s="257" t="s">
        <v>2012</v>
      </c>
      <c r="I28" s="257" t="s">
        <v>1958</v>
      </c>
      <c r="J28" s="262">
        <v>25265</v>
      </c>
      <c r="K28" s="257" t="s">
        <v>1199</v>
      </c>
      <c r="M28" s="343" t="s">
        <v>1911</v>
      </c>
      <c r="N28" s="343"/>
    </row>
    <row r="29" spans="2:21" ht="16.5" thickBot="1" x14ac:dyDescent="0.35">
      <c r="B29" s="191" t="str">
        <f>IFERROR(VLOOKUP(Government_revenues_table[[#This Row],[GFS Classification]],Table6_GFS_codes_classification[],COLUMNS($F:F)+3,FALSE),"Do not enter data")</f>
        <v>Taxes (11E)</v>
      </c>
      <c r="C29" s="191" t="str">
        <f>IFERROR(VLOOKUP(Government_revenues_table[[#This Row],[GFS Classification]],Table6_GFS_codes_classification[],COLUMNS($F:G)+3,FALSE),"Do not enter data")</f>
        <v>Taxes on income, profits and capital gains (111E)</v>
      </c>
      <c r="D29" s="191" t="str">
        <f>IFERROR(VLOOKUP(Government_revenues_table[[#This Row],[GFS Classification]],Table6_GFS_codes_classification[],COLUMNS($F:H)+3,FALSE),"Do not enter data")</f>
        <v>Ordinary taxes on income, profits and capital gains (1112E1)</v>
      </c>
      <c r="E29" s="191" t="str">
        <f>IFERROR(VLOOKUP(Government_revenues_table[[#This Row],[GFS Classification]],Table6_GFS_codes_classification[],COLUMNS($F:I)+3,FALSE),"Do not enter data")</f>
        <v>Ordinary taxes on income, profits and capital gains (1112E1)</v>
      </c>
      <c r="F29" s="257" t="s">
        <v>1516</v>
      </c>
      <c r="G29" s="257" t="s">
        <v>2071</v>
      </c>
      <c r="H29" s="257" t="s">
        <v>2016</v>
      </c>
      <c r="I29" s="257" t="s">
        <v>1958</v>
      </c>
      <c r="J29" s="262">
        <v>1482836.9000000001</v>
      </c>
      <c r="K29" s="257" t="s">
        <v>1199</v>
      </c>
      <c r="M29" s="189"/>
      <c r="N29" s="189"/>
    </row>
    <row r="30" spans="2:21" x14ac:dyDescent="0.3">
      <c r="B30" s="191" t="str">
        <f>IFERROR(VLOOKUP(Government_revenues_table[[#This Row],[GFS Classification]],Table6_GFS_codes_classification[],COLUMNS($F:F)+3,FALSE),"Do not enter data")</f>
        <v>Taxes (11E)</v>
      </c>
      <c r="C30" s="191" t="str">
        <f>IFERROR(VLOOKUP(Government_revenues_table[[#This Row],[GFS Classification]],Table6_GFS_codes_classification[],COLUMNS($F:G)+3,FALSE),"Do not enter data")</f>
        <v>Taxes on international trade and transactions (115E)</v>
      </c>
      <c r="D30" s="191" t="str">
        <f>IFERROR(VLOOKUP(Government_revenues_table[[#This Row],[GFS Classification]],Table6_GFS_codes_classification[],COLUMNS($F:H)+3,FALSE),"Do not enter data")</f>
        <v>Customs and other import duties (1151E)</v>
      </c>
      <c r="E30" s="191" t="str">
        <f>IFERROR(VLOOKUP(Government_revenues_table[[#This Row],[GFS Classification]],Table6_GFS_codes_classification[],COLUMNS($F:I)+3,FALSE),"Do not enter data")</f>
        <v>Customs and other import duties (1151E)</v>
      </c>
      <c r="F30" s="257" t="s">
        <v>1531</v>
      </c>
      <c r="G30" s="257" t="s">
        <v>2071</v>
      </c>
      <c r="H30" s="257" t="s">
        <v>2032</v>
      </c>
      <c r="I30" s="257" t="s">
        <v>1958</v>
      </c>
      <c r="J30" s="262">
        <v>19480.03</v>
      </c>
      <c r="K30" s="257" t="s">
        <v>1199</v>
      </c>
      <c r="P30" s="47"/>
      <c r="Q30" s="28"/>
      <c r="R30" s="190"/>
      <c r="S30" s="28"/>
      <c r="T30" s="190"/>
      <c r="U30" s="28"/>
    </row>
    <row r="31" spans="2:21" x14ac:dyDescent="0.3">
      <c r="B31" s="191" t="str">
        <f>IFERROR(VLOOKUP(Government_revenues_table[[#This Row],[GFS Classification]],Table6_GFS_codes_classification[],COLUMNS($F:F)+3,FALSE),"Do not enter data")</f>
        <v>Taxes (11E)</v>
      </c>
      <c r="C31" s="191" t="str">
        <f>IFERROR(VLOOKUP(Government_revenues_table[[#This Row],[GFS Classification]],Table6_GFS_codes_classification[],COLUMNS($F:G)+3,FALSE),"Do not enter data")</f>
        <v>Taxes on international trade and transactions (115E)</v>
      </c>
      <c r="D31" s="191" t="str">
        <f>IFERROR(VLOOKUP(Government_revenues_table[[#This Row],[GFS Classification]],Table6_GFS_codes_classification[],COLUMNS($F:H)+3,FALSE),"Do not enter data")</f>
        <v>Customs and other import duties (1151E)</v>
      </c>
      <c r="E31" s="191" t="str">
        <f>IFERROR(VLOOKUP(Government_revenues_table[[#This Row],[GFS Classification]],Table6_GFS_codes_classification[],COLUMNS($F:I)+3,FALSE),"Do not enter data")</f>
        <v>Customs and other import duties (1151E)</v>
      </c>
      <c r="F31" s="257" t="s">
        <v>1531</v>
      </c>
      <c r="G31" s="257" t="s">
        <v>2071</v>
      </c>
      <c r="H31" s="257" t="s">
        <v>2024</v>
      </c>
      <c r="I31" s="257" t="s">
        <v>1958</v>
      </c>
      <c r="J31" s="262">
        <v>600659.75000000023</v>
      </c>
      <c r="K31" s="257" t="s">
        <v>1199</v>
      </c>
      <c r="P31" s="370"/>
      <c r="Q31" s="370"/>
      <c r="R31" s="370"/>
      <c r="S31" s="370"/>
      <c r="T31" s="370"/>
      <c r="U31" s="370"/>
    </row>
    <row r="32" spans="2:21" x14ac:dyDescent="0.3">
      <c r="B32" s="191" t="str">
        <f>IFERROR(VLOOKUP(Government_revenues_table[[#This Row],[GFS Classification]],Table6_GFS_codes_classification[],COLUMNS($F:F)+3,FALSE),"Do not enter data")</f>
        <v>Taxes (11E)</v>
      </c>
      <c r="C32" s="191" t="str">
        <f>IFERROR(VLOOKUP(Government_revenues_table[[#This Row],[GFS Classification]],Table6_GFS_codes_classification[],COLUMNS($F:G)+3,FALSE),"Do not enter data")</f>
        <v>Taxes on goods and services (114E)</v>
      </c>
      <c r="D32" s="191" t="str">
        <f>IFERROR(VLOOKUP(Government_revenues_table[[#This Row],[GFS Classification]],Table6_GFS_codes_classification[],COLUMNS($F:H)+3,FALSE),"Do not enter data")</f>
        <v>General taxes on goods and services (VAT, sales tax, turnover tax) (1141E)</v>
      </c>
      <c r="E32" s="191" t="str">
        <f>IFERROR(VLOOKUP(Government_revenues_table[[#This Row],[GFS Classification]],Table6_GFS_codes_classification[],COLUMNS($F:I)+3,FALSE),"Do not enter data")</f>
        <v>General taxes on goods and services (VAT, sales tax, turnover tax) (1141E)</v>
      </c>
      <c r="F32" s="257" t="s">
        <v>1520</v>
      </c>
      <c r="G32" s="257" t="s">
        <v>2071</v>
      </c>
      <c r="H32" s="257" t="s">
        <v>2040</v>
      </c>
      <c r="I32" s="257" t="s">
        <v>1958</v>
      </c>
      <c r="J32" s="262">
        <v>12524.62</v>
      </c>
      <c r="K32" s="257" t="s">
        <v>1199</v>
      </c>
      <c r="P32" s="245"/>
      <c r="Q32" s="245"/>
      <c r="R32" s="245"/>
      <c r="S32" s="245"/>
      <c r="T32" s="245"/>
      <c r="U32" s="245"/>
    </row>
    <row r="33" spans="2:21" x14ac:dyDescent="0.3">
      <c r="B33" s="191" t="str">
        <f>IFERROR(VLOOKUP(Government_revenues_table[[#This Row],[GFS Classification]],Table6_GFS_codes_classification[],COLUMNS($F:F)+3,FALSE),"Do not enter data")</f>
        <v>Taxes (11E)</v>
      </c>
      <c r="C33" s="191" t="str">
        <f>IFERROR(VLOOKUP(Government_revenues_table[[#This Row],[GFS Classification]],Table6_GFS_codes_classification[],COLUMNS($F:G)+3,FALSE),"Do not enter data")</f>
        <v>Taxes on international trade and transactions (115E)</v>
      </c>
      <c r="D33" s="191" t="str">
        <f>IFERROR(VLOOKUP(Government_revenues_table[[#This Row],[GFS Classification]],Table6_GFS_codes_classification[],COLUMNS($F:H)+3,FALSE),"Do not enter data")</f>
        <v>Customs and other import duties (1151E)</v>
      </c>
      <c r="E33" s="191" t="str">
        <f>IFERROR(VLOOKUP(Government_revenues_table[[#This Row],[GFS Classification]],Table6_GFS_codes_classification[],COLUMNS($F:I)+3,FALSE),"Do not enter data")</f>
        <v>Customs and other import duties (1151E)</v>
      </c>
      <c r="F33" s="257" t="s">
        <v>1531</v>
      </c>
      <c r="G33" s="257" t="s">
        <v>2071</v>
      </c>
      <c r="H33" s="257" t="s">
        <v>2026</v>
      </c>
      <c r="I33" s="257" t="s">
        <v>1958</v>
      </c>
      <c r="J33" s="262">
        <v>216959.13000000032</v>
      </c>
      <c r="K33" s="257" t="s">
        <v>1199</v>
      </c>
      <c r="P33" s="245"/>
      <c r="Q33" s="245"/>
      <c r="R33" s="245"/>
      <c r="S33" s="245"/>
      <c r="T33" s="245"/>
      <c r="U33" s="245"/>
    </row>
    <row r="34" spans="2:21" x14ac:dyDescent="0.3">
      <c r="B34" s="191" t="str">
        <f>IFERROR(VLOOKUP(Government_revenues_table[[#This Row],[GFS Classification]],Table6_GFS_codes_classification[],COLUMNS($F:F)+3,FALSE),"Do not enter data")</f>
        <v>Taxes (11E)</v>
      </c>
      <c r="C34" s="191" t="str">
        <f>IFERROR(VLOOKUP(Government_revenues_table[[#This Row],[GFS Classification]],Table6_GFS_codes_classification[],COLUMNS($F:G)+3,FALSE),"Do not enter data")</f>
        <v>Taxes on goods and services (114E)</v>
      </c>
      <c r="D34" s="191" t="str">
        <f>IFERROR(VLOOKUP(Government_revenues_table[[#This Row],[GFS Classification]],Table6_GFS_codes_classification[],COLUMNS($F:H)+3,FALSE),"Do not enter data")</f>
        <v>Excise taxes (1142E)</v>
      </c>
      <c r="E34" s="191" t="str">
        <f>IFERROR(VLOOKUP(Government_revenues_table[[#This Row],[GFS Classification]],Table6_GFS_codes_classification[],COLUMNS($F:I)+3,FALSE),"Do not enter data")</f>
        <v>Excise taxes (1142E)</v>
      </c>
      <c r="F34" s="257" t="s">
        <v>1522</v>
      </c>
      <c r="G34" s="257" t="s">
        <v>2071</v>
      </c>
      <c r="H34" s="257" t="s">
        <v>2042</v>
      </c>
      <c r="I34" s="257" t="s">
        <v>1958</v>
      </c>
      <c r="J34" s="262">
        <v>3374.6099999999997</v>
      </c>
      <c r="K34" s="257" t="s">
        <v>1199</v>
      </c>
      <c r="P34" s="245"/>
      <c r="Q34" s="245"/>
      <c r="R34" s="245"/>
      <c r="S34" s="245"/>
      <c r="T34" s="245"/>
      <c r="U34" s="245"/>
    </row>
    <row r="35" spans="2:21" x14ac:dyDescent="0.3">
      <c r="B35" s="191" t="str">
        <f>IFERROR(VLOOKUP(Government_revenues_table[[#This Row],[GFS Classification]],Table6_GFS_codes_classification[],COLUMNS($F:F)+3,FALSE),"Do not enter data")</f>
        <v>Other revenue (14E)</v>
      </c>
      <c r="C35" s="191" t="str">
        <f>IFERROR(VLOOKUP(Government_revenues_table[[#This Row],[GFS Classification]],Table6_GFS_codes_classification[],COLUMNS($F:G)+3,FALSE),"Do not enter data")</f>
        <v>Sales of goods and services (142E)</v>
      </c>
      <c r="D35" s="191" t="str">
        <f>IFERROR(VLOOKUP(Government_revenues_table[[#This Row],[GFS Classification]],Table6_GFS_codes_classification[],COLUMNS($F:H)+3,FALSE),"Do not enter data")</f>
        <v>Administrative fees for government services (1422E)</v>
      </c>
      <c r="E35" s="191" t="str">
        <f>IFERROR(VLOOKUP(Government_revenues_table[[#This Row],[GFS Classification]],Table6_GFS_codes_classification[],COLUMNS($F:I)+3,FALSE),"Do not enter data")</f>
        <v>Administrative fees for government services (1422E)</v>
      </c>
      <c r="F35" s="257" t="s">
        <v>1508</v>
      </c>
      <c r="G35" s="257" t="s">
        <v>2071</v>
      </c>
      <c r="H35" s="257" t="s">
        <v>2052</v>
      </c>
      <c r="I35" s="257" t="s">
        <v>1958</v>
      </c>
      <c r="J35" s="262">
        <v>172278.15</v>
      </c>
      <c r="K35" s="257" t="s">
        <v>1199</v>
      </c>
      <c r="P35" s="245"/>
      <c r="Q35" s="245"/>
      <c r="R35" s="245"/>
      <c r="S35" s="245"/>
      <c r="T35" s="245"/>
      <c r="U35" s="245"/>
    </row>
    <row r="36" spans="2:21" x14ac:dyDescent="0.3">
      <c r="B36" s="191" t="str">
        <f>IFERROR(VLOOKUP(Government_revenues_table[[#This Row],[GFS Classification]],Table6_GFS_codes_classification[],COLUMNS($F:F)+3,FALSE),"Do not enter data")</f>
        <v>Other revenue (14E)</v>
      </c>
      <c r="C36" s="191" t="str">
        <f>IFERROR(VLOOKUP(Government_revenues_table[[#This Row],[GFS Classification]],Table6_GFS_codes_classification[],COLUMNS($F:G)+3,FALSE),"Do not enter data")</f>
        <v>Sales of goods and services (142E)</v>
      </c>
      <c r="D36" s="191" t="str">
        <f>IFERROR(VLOOKUP(Government_revenues_table[[#This Row],[GFS Classification]],Table6_GFS_codes_classification[],COLUMNS($F:H)+3,FALSE),"Do not enter data")</f>
        <v>Administrative fees for government services (1422E)</v>
      </c>
      <c r="E36" s="191" t="str">
        <f>IFERROR(VLOOKUP(Government_revenues_table[[#This Row],[GFS Classification]],Table6_GFS_codes_classification[],COLUMNS($F:I)+3,FALSE),"Do not enter data")</f>
        <v>Administrative fees for government services (1422E)</v>
      </c>
      <c r="F36" s="257" t="s">
        <v>1508</v>
      </c>
      <c r="G36" s="257" t="s">
        <v>2071</v>
      </c>
      <c r="H36" s="257" t="s">
        <v>2053</v>
      </c>
      <c r="I36" s="257" t="s">
        <v>1958</v>
      </c>
      <c r="J36" s="262">
        <v>39</v>
      </c>
      <c r="K36" s="257" t="s">
        <v>1199</v>
      </c>
      <c r="P36" s="245"/>
      <c r="Q36" s="245"/>
      <c r="R36" s="245"/>
      <c r="S36" s="245"/>
      <c r="T36" s="245"/>
      <c r="U36" s="245"/>
    </row>
    <row r="37" spans="2:21" x14ac:dyDescent="0.3">
      <c r="B37" s="191" t="str">
        <f>IFERROR(VLOOKUP(Government_revenues_table[[#This Row],[GFS Classification]],Table6_GFS_codes_classification[],COLUMNS($F:F)+3,FALSE),"Do not enter data")</f>
        <v>Other revenue (14E)</v>
      </c>
      <c r="C37" s="191" t="str">
        <f>IFERROR(VLOOKUP(Government_revenues_table[[#This Row],[GFS Classification]],Table6_GFS_codes_classification[],COLUMNS($F:G)+3,FALSE),"Do not enter data")</f>
        <v>Sales of goods and services (142E)</v>
      </c>
      <c r="D37" s="191" t="str">
        <f>IFERROR(VLOOKUP(Government_revenues_table[[#This Row],[GFS Classification]],Table6_GFS_codes_classification[],COLUMNS($F:H)+3,FALSE),"Do not enter data")</f>
        <v>Administrative fees for government services (1422E)</v>
      </c>
      <c r="E37" s="191" t="str">
        <f>IFERROR(VLOOKUP(Government_revenues_table[[#This Row],[GFS Classification]],Table6_GFS_codes_classification[],COLUMNS($F:I)+3,FALSE),"Do not enter data")</f>
        <v>Administrative fees for government services (1422E)</v>
      </c>
      <c r="F37" s="257" t="s">
        <v>1508</v>
      </c>
      <c r="G37" s="257" t="s">
        <v>2071</v>
      </c>
      <c r="H37" s="257" t="s">
        <v>2021</v>
      </c>
      <c r="I37" s="257" t="s">
        <v>1959</v>
      </c>
      <c r="J37" s="262">
        <v>507935.66000000003</v>
      </c>
      <c r="K37" s="257" t="s">
        <v>1199</v>
      </c>
      <c r="P37" s="245"/>
      <c r="Q37" s="245"/>
      <c r="R37" s="245"/>
      <c r="S37" s="245"/>
      <c r="T37" s="245"/>
      <c r="U37" s="245"/>
    </row>
    <row r="38" spans="2:21" x14ac:dyDescent="0.3">
      <c r="B38" s="191" t="str">
        <f>IFERROR(VLOOKUP(Government_revenues_table[[#This Row],[GFS Classification]],Table6_GFS_codes_classification[],COLUMNS($F:F)+3,FALSE),"Do not enter data")</f>
        <v>Other revenue (14E)</v>
      </c>
      <c r="C38" s="191" t="str">
        <f>IFERROR(VLOOKUP(Government_revenues_table[[#This Row],[GFS Classification]],Table6_GFS_codes_classification[],COLUMNS($F:G)+3,FALSE),"Do not enter data")</f>
        <v>Sales of goods and services (142E)</v>
      </c>
      <c r="D38" s="191" t="str">
        <f>IFERROR(VLOOKUP(Government_revenues_table[[#This Row],[GFS Classification]],Table6_GFS_codes_classification[],COLUMNS($F:H)+3,FALSE),"Do not enter data")</f>
        <v>Administrative fees for government services (1422E)</v>
      </c>
      <c r="E38" s="191" t="str">
        <f>IFERROR(VLOOKUP(Government_revenues_table[[#This Row],[GFS Classification]],Table6_GFS_codes_classification[],COLUMNS($F:I)+3,FALSE),"Do not enter data")</f>
        <v>Administrative fees for government services (1422E)</v>
      </c>
      <c r="F38" s="257" t="s">
        <v>1508</v>
      </c>
      <c r="G38" s="257" t="s">
        <v>2071</v>
      </c>
      <c r="H38" s="257" t="s">
        <v>2054</v>
      </c>
      <c r="I38" s="257" t="s">
        <v>1958</v>
      </c>
      <c r="J38" s="262">
        <v>15160</v>
      </c>
      <c r="K38" s="257" t="s">
        <v>1199</v>
      </c>
      <c r="P38" s="245"/>
      <c r="Q38" s="245"/>
      <c r="R38" s="245"/>
      <c r="S38" s="245"/>
      <c r="T38" s="245"/>
      <c r="U38" s="245"/>
    </row>
    <row r="39" spans="2:21" x14ac:dyDescent="0.3">
      <c r="B39" s="191" t="str">
        <f>IFERROR(VLOOKUP(Government_revenues_table[[#This Row],[GFS Classification]],Table6_GFS_codes_classification[],COLUMNS($F:F)+3,FALSE),"Do not enter data")</f>
        <v>Other revenue (14E)</v>
      </c>
      <c r="C39" s="191" t="str">
        <f>IFERROR(VLOOKUP(Government_revenues_table[[#This Row],[GFS Classification]],Table6_GFS_codes_classification[],COLUMNS($F:G)+3,FALSE),"Do not enter data")</f>
        <v>Sales of goods and services (142E)</v>
      </c>
      <c r="D39" s="191" t="str">
        <f>IFERROR(VLOOKUP(Government_revenues_table[[#This Row],[GFS Classification]],Table6_GFS_codes_classification[],COLUMNS($F:H)+3,FALSE),"Do not enter data")</f>
        <v>Administrative fees for government services (1422E)</v>
      </c>
      <c r="E39" s="191" t="str">
        <f>IFERROR(VLOOKUP(Government_revenues_table[[#This Row],[GFS Classification]],Table6_GFS_codes_classification[],COLUMNS($F:I)+3,FALSE),"Do not enter data")</f>
        <v>Administrative fees for government services (1422E)</v>
      </c>
      <c r="F39" s="257" t="s">
        <v>1508</v>
      </c>
      <c r="G39" s="257" t="s">
        <v>2071</v>
      </c>
      <c r="H39" s="257" t="s">
        <v>2025</v>
      </c>
      <c r="I39" s="257" t="s">
        <v>1958</v>
      </c>
      <c r="J39" s="262">
        <v>217700</v>
      </c>
      <c r="K39" s="257" t="s">
        <v>1199</v>
      </c>
      <c r="P39" s="245"/>
      <c r="Q39" s="245"/>
      <c r="R39" s="245"/>
      <c r="S39" s="245"/>
      <c r="T39" s="245"/>
      <c r="U39" s="245"/>
    </row>
    <row r="40" spans="2:21" x14ac:dyDescent="0.3">
      <c r="B40" s="191" t="str">
        <f>IFERROR(VLOOKUP(Government_revenues_table[[#This Row],[GFS Classification]],Table6_GFS_codes_classification[],COLUMNS($F:F)+3,FALSE),"Do not enter data")</f>
        <v>Other revenue (14E)</v>
      </c>
      <c r="C40" s="191" t="str">
        <f>IFERROR(VLOOKUP(Government_revenues_table[[#This Row],[GFS Classification]],Table6_GFS_codes_classification[],COLUMNS($F:G)+3,FALSE),"Do not enter data")</f>
        <v>Sales of goods and services (142E)</v>
      </c>
      <c r="D40" s="191" t="str">
        <f>IFERROR(VLOOKUP(Government_revenues_table[[#This Row],[GFS Classification]],Table6_GFS_codes_classification[],COLUMNS($F:H)+3,FALSE),"Do not enter data")</f>
        <v>Administrative fees for government services (1422E)</v>
      </c>
      <c r="E40" s="191" t="str">
        <f>IFERROR(VLOOKUP(Government_revenues_table[[#This Row],[GFS Classification]],Table6_GFS_codes_classification[],COLUMNS($F:I)+3,FALSE),"Do not enter data")</f>
        <v>Administrative fees for government services (1422E)</v>
      </c>
      <c r="F40" s="257" t="s">
        <v>1508</v>
      </c>
      <c r="G40" s="257" t="s">
        <v>2071</v>
      </c>
      <c r="H40" s="257" t="s">
        <v>2031</v>
      </c>
      <c r="I40" s="257" t="s">
        <v>1960</v>
      </c>
      <c r="J40" s="262">
        <v>65279</v>
      </c>
      <c r="K40" s="257" t="s">
        <v>1199</v>
      </c>
      <c r="P40" s="245"/>
      <c r="Q40" s="245"/>
      <c r="R40" s="245"/>
      <c r="S40" s="245"/>
      <c r="T40" s="245"/>
      <c r="U40" s="245"/>
    </row>
    <row r="41" spans="2:21" x14ac:dyDescent="0.3">
      <c r="B41" s="191" t="str">
        <f>IFERROR(VLOOKUP(Government_revenues_table[[#This Row],[GFS Classification]],Table6_GFS_codes_classification[],COLUMNS($F:F)+3,FALSE),"Do not enter data")</f>
        <v>Taxes (11E)</v>
      </c>
      <c r="C41" s="191" t="str">
        <f>IFERROR(VLOOKUP(Government_revenues_table[[#This Row],[GFS Classification]],Table6_GFS_codes_classification[],COLUMNS($F:G)+3,FALSE),"Do not enter data")</f>
        <v>Taxes on goods and services (114E)</v>
      </c>
      <c r="D41" s="191" t="str">
        <f>IFERROR(VLOOKUP(Government_revenues_table[[#This Row],[GFS Classification]],Table6_GFS_codes_classification[],COLUMNS($F:H)+3,FALSE),"Do not enter data")</f>
        <v>General taxes on goods and services (VAT, sales tax, turnover tax) (1141E)</v>
      </c>
      <c r="E41" s="191" t="str">
        <f>IFERROR(VLOOKUP(Government_revenues_table[[#This Row],[GFS Classification]],Table6_GFS_codes_classification[],COLUMNS($F:I)+3,FALSE),"Do not enter data")</f>
        <v>General taxes on goods and services (VAT, sales tax, turnover tax) (1141E)</v>
      </c>
      <c r="F41" s="257" t="s">
        <v>1520</v>
      </c>
      <c r="G41" s="257" t="s">
        <v>2071</v>
      </c>
      <c r="H41" s="257" t="s">
        <v>2028</v>
      </c>
      <c r="I41" s="257" t="s">
        <v>1958</v>
      </c>
      <c r="J41" s="262">
        <v>493581.88999999996</v>
      </c>
      <c r="K41" s="257" t="s">
        <v>1199</v>
      </c>
      <c r="P41" s="245"/>
      <c r="Q41" s="245"/>
      <c r="R41" s="245"/>
      <c r="S41" s="245"/>
      <c r="T41" s="245"/>
      <c r="U41" s="245"/>
    </row>
    <row r="42" spans="2:21" x14ac:dyDescent="0.3">
      <c r="B42" s="191" t="str">
        <f>IFERROR(VLOOKUP(Government_revenues_table[[#This Row],[GFS Classification]],Table6_GFS_codes_classification[],COLUMNS($F:F)+3,FALSE),"Do not enter data")</f>
        <v>Taxes (11E)</v>
      </c>
      <c r="C42" s="191" t="str">
        <f>IFERROR(VLOOKUP(Government_revenues_table[[#This Row],[GFS Classification]],Table6_GFS_codes_classification[],COLUMNS($F:G)+3,FALSE),"Do not enter data")</f>
        <v>Taxes on international trade and transactions (115E)</v>
      </c>
      <c r="D42" s="191" t="str">
        <f>IFERROR(VLOOKUP(Government_revenues_table[[#This Row],[GFS Classification]],Table6_GFS_codes_classification[],COLUMNS($F:H)+3,FALSE),"Do not enter data")</f>
        <v>Customs and other import duties (1151E)</v>
      </c>
      <c r="E42" s="191" t="str">
        <f>IFERROR(VLOOKUP(Government_revenues_table[[#This Row],[GFS Classification]],Table6_GFS_codes_classification[],COLUMNS($F:I)+3,FALSE),"Do not enter data")</f>
        <v>Customs and other import duties (1151E)</v>
      </c>
      <c r="F42" s="257" t="s">
        <v>1531</v>
      </c>
      <c r="G42" s="257" t="s">
        <v>2071</v>
      </c>
      <c r="H42" s="257" t="s">
        <v>2023</v>
      </c>
      <c r="I42" s="257" t="s">
        <v>1958</v>
      </c>
      <c r="J42" s="262">
        <v>885044.85999999952</v>
      </c>
      <c r="K42" s="257" t="s">
        <v>1199</v>
      </c>
      <c r="P42" s="245"/>
      <c r="Q42" s="245"/>
      <c r="R42" s="245"/>
      <c r="S42" s="245"/>
      <c r="T42" s="245"/>
      <c r="U42" s="245"/>
    </row>
    <row r="43" spans="2:21" x14ac:dyDescent="0.3">
      <c r="B43" s="191" t="str">
        <f>IFERROR(VLOOKUP(Government_revenues_table[[#This Row],[GFS Classification]],Table6_GFS_codes_classification[],COLUMNS($F:F)+3,FALSE),"Do not enter data")</f>
        <v>Other revenue (14E)</v>
      </c>
      <c r="C43" s="191" t="str">
        <f>IFERROR(VLOOKUP(Government_revenues_table[[#This Row],[GFS Classification]],Table6_GFS_codes_classification[],COLUMNS($F:G)+3,FALSE),"Do not enter data")</f>
        <v>Sales of goods and services (142E)</v>
      </c>
      <c r="D43" s="191" t="str">
        <f>IFERROR(VLOOKUP(Government_revenues_table[[#This Row],[GFS Classification]],Table6_GFS_codes_classification[],COLUMNS($F:H)+3,FALSE),"Do not enter data")</f>
        <v>Administrative fees for government services (1422E)</v>
      </c>
      <c r="E43" s="191" t="str">
        <f>IFERROR(VLOOKUP(Government_revenues_table[[#This Row],[GFS Classification]],Table6_GFS_codes_classification[],COLUMNS($F:I)+3,FALSE),"Do not enter data")</f>
        <v>Administrative fees for government services (1422E)</v>
      </c>
      <c r="F43" s="257" t="s">
        <v>1508</v>
      </c>
      <c r="G43" s="257" t="s">
        <v>2071</v>
      </c>
      <c r="H43" s="257" t="s">
        <v>2044</v>
      </c>
      <c r="I43" s="257" t="s">
        <v>1958</v>
      </c>
      <c r="J43" s="262">
        <v>790</v>
      </c>
      <c r="K43" s="257" t="s">
        <v>1199</v>
      </c>
      <c r="P43" s="245"/>
      <c r="Q43" s="245"/>
      <c r="R43" s="245"/>
      <c r="S43" s="245"/>
      <c r="T43" s="245"/>
      <c r="U43" s="245"/>
    </row>
    <row r="44" spans="2:21" x14ac:dyDescent="0.3">
      <c r="B44" s="191" t="str">
        <f>IFERROR(VLOOKUP(Government_revenues_table[[#This Row],[GFS Classification]],Table6_GFS_codes_classification[],COLUMNS($F:F)+3,FALSE),"Do not enter data")</f>
        <v>Other revenue (14E)</v>
      </c>
      <c r="C44" s="191" t="str">
        <f>IFERROR(VLOOKUP(Government_revenues_table[[#This Row],[GFS Classification]],Table6_GFS_codes_classification[],COLUMNS($F:G)+3,FALSE),"Do not enter data")</f>
        <v>Sales of goods and services (142E)</v>
      </c>
      <c r="D44" s="191" t="str">
        <f>IFERROR(VLOOKUP(Government_revenues_table[[#This Row],[GFS Classification]],Table6_GFS_codes_classification[],COLUMNS($F:H)+3,FALSE),"Do not enter data")</f>
        <v>Administrative fees for government services (1422E)</v>
      </c>
      <c r="E44" s="191" t="str">
        <f>IFERROR(VLOOKUP(Government_revenues_table[[#This Row],[GFS Classification]],Table6_GFS_codes_classification[],COLUMNS($F:I)+3,FALSE),"Do not enter data")</f>
        <v>Administrative fees for government services (1422E)</v>
      </c>
      <c r="F44" s="257" t="s">
        <v>1508</v>
      </c>
      <c r="G44" s="257" t="s">
        <v>2071</v>
      </c>
      <c r="H44" s="257" t="s">
        <v>2055</v>
      </c>
      <c r="I44" s="50" t="s">
        <v>1961</v>
      </c>
      <c r="J44" s="262">
        <v>1200</v>
      </c>
      <c r="K44" s="257" t="s">
        <v>1199</v>
      </c>
      <c r="P44" s="245"/>
      <c r="Q44" s="245"/>
      <c r="R44" s="245"/>
      <c r="S44" s="245"/>
      <c r="T44" s="245"/>
      <c r="U44" s="245"/>
    </row>
    <row r="45" spans="2:21" x14ac:dyDescent="0.3">
      <c r="B45" s="191" t="str">
        <f>IFERROR(VLOOKUP(Government_revenues_table[[#This Row],[GFS Classification]],Table6_GFS_codes_classification[],COLUMNS($F:F)+3,FALSE),"Do not enter data")</f>
        <v>Other revenue (14E)</v>
      </c>
      <c r="C45" s="191" t="str">
        <f>IFERROR(VLOOKUP(Government_revenues_table[[#This Row],[GFS Classification]],Table6_GFS_codes_classification[],COLUMNS($F:G)+3,FALSE),"Do not enter data")</f>
        <v>Sales of goods and services (142E)</v>
      </c>
      <c r="D45" s="191" t="str">
        <f>IFERROR(VLOOKUP(Government_revenues_table[[#This Row],[GFS Classification]],Table6_GFS_codes_classification[],COLUMNS($F:H)+3,FALSE),"Do not enter data")</f>
        <v>Administrative fees for government services (1422E)</v>
      </c>
      <c r="E45" s="191" t="str">
        <f>IFERROR(VLOOKUP(Government_revenues_table[[#This Row],[GFS Classification]],Table6_GFS_codes_classification[],COLUMNS($F:I)+3,FALSE),"Do not enter data")</f>
        <v>Administrative fees for government services (1422E)</v>
      </c>
      <c r="F45" s="257" t="s">
        <v>1508</v>
      </c>
      <c r="G45" s="257" t="s">
        <v>2071</v>
      </c>
      <c r="H45" s="257" t="s">
        <v>2056</v>
      </c>
      <c r="I45" s="257" t="s">
        <v>1958</v>
      </c>
      <c r="J45" s="262">
        <v>20</v>
      </c>
      <c r="K45" s="257" t="s">
        <v>1199</v>
      </c>
      <c r="P45" s="245"/>
      <c r="Q45" s="245"/>
      <c r="R45" s="245"/>
      <c r="S45" s="245"/>
      <c r="T45" s="245"/>
      <c r="U45" s="245"/>
    </row>
    <row r="46" spans="2:21" x14ac:dyDescent="0.3">
      <c r="B46" s="191" t="str">
        <f>IFERROR(VLOOKUP(Government_revenues_table[[#This Row],[GFS Classification]],Table6_GFS_codes_classification[],COLUMNS($F:F)+3,FALSE),"Do not enter data")</f>
        <v>Taxes (11E)</v>
      </c>
      <c r="C46" s="191" t="str">
        <f>IFERROR(VLOOKUP(Government_revenues_table[[#This Row],[GFS Classification]],Table6_GFS_codes_classification[],COLUMNS($F:G)+3,FALSE),"Do not enter data")</f>
        <v>Taxes on goods and services (114E)</v>
      </c>
      <c r="D46" s="191" t="str">
        <f>IFERROR(VLOOKUP(Government_revenues_table[[#This Row],[GFS Classification]],Table6_GFS_codes_classification[],COLUMNS($F:H)+3,FALSE),"Do not enter data")</f>
        <v>Taxes on use of goods/permission to use goods or perform activities (1145E)</v>
      </c>
      <c r="E46" s="191" t="str">
        <f>IFERROR(VLOOKUP(Government_revenues_table[[#This Row],[GFS Classification]],Table6_GFS_codes_classification[],COLUMNS($F:I)+3,FALSE),"Do not enter data")</f>
        <v>Licence fees (114521E)</v>
      </c>
      <c r="F46" s="257" t="s">
        <v>1525</v>
      </c>
      <c r="G46" s="257" t="s">
        <v>2071</v>
      </c>
      <c r="H46" s="257" t="s">
        <v>2022</v>
      </c>
      <c r="I46" s="257" t="s">
        <v>1958</v>
      </c>
      <c r="J46" s="262">
        <v>5000</v>
      </c>
      <c r="K46" s="257" t="s">
        <v>1199</v>
      </c>
      <c r="P46" s="245"/>
      <c r="Q46" s="245"/>
      <c r="R46" s="245"/>
      <c r="S46" s="245"/>
      <c r="T46" s="245"/>
      <c r="U46" s="245"/>
    </row>
    <row r="47" spans="2:21" x14ac:dyDescent="0.3">
      <c r="B47" s="191" t="str">
        <f>IFERROR(VLOOKUP(Government_revenues_table[[#This Row],[GFS Classification]],Table6_GFS_codes_classification[],COLUMNS($F:F)+3,FALSE),"Do not enter data")</f>
        <v>Other revenue (14E)</v>
      </c>
      <c r="C47" s="191" t="str">
        <f>IFERROR(VLOOKUP(Government_revenues_table[[#This Row],[GFS Classification]],Table6_GFS_codes_classification[],COLUMNS($F:G)+3,FALSE),"Do not enter data")</f>
        <v>Sales of goods and services (142E)</v>
      </c>
      <c r="D47" s="191" t="str">
        <f>IFERROR(VLOOKUP(Government_revenues_table[[#This Row],[GFS Classification]],Table6_GFS_codes_classification[],COLUMNS($F:H)+3,FALSE),"Do not enter data")</f>
        <v>Administrative fees for government services (1422E)</v>
      </c>
      <c r="E47" s="191" t="str">
        <f>IFERROR(VLOOKUP(Government_revenues_table[[#This Row],[GFS Classification]],Table6_GFS_codes_classification[],COLUMNS($F:I)+3,FALSE),"Do not enter data")</f>
        <v>Administrative fees for government services (1422E)</v>
      </c>
      <c r="F47" s="257" t="s">
        <v>1508</v>
      </c>
      <c r="G47" s="257" t="s">
        <v>2071</v>
      </c>
      <c r="H47" s="257" t="s">
        <v>2057</v>
      </c>
      <c r="I47" s="257" t="s">
        <v>1958</v>
      </c>
      <c r="J47" s="262">
        <v>30</v>
      </c>
      <c r="K47" s="257" t="s">
        <v>1199</v>
      </c>
      <c r="P47" s="245"/>
      <c r="Q47" s="245"/>
      <c r="R47" s="245"/>
      <c r="S47" s="245"/>
      <c r="T47" s="245"/>
      <c r="U47" s="245"/>
    </row>
    <row r="48" spans="2:21" x14ac:dyDescent="0.3">
      <c r="B48" s="191" t="str">
        <f>IFERROR(VLOOKUP(Government_revenues_table[[#This Row],[GFS Classification]],Table6_GFS_codes_classification[],COLUMNS($F:F)+3,FALSE),"Do not enter data")</f>
        <v>Other revenue (14E)</v>
      </c>
      <c r="C48" s="191" t="str">
        <f>IFERROR(VLOOKUP(Government_revenues_table[[#This Row],[GFS Classification]],Table6_GFS_codes_classification[],COLUMNS($F:G)+3,FALSE),"Do not enter data")</f>
        <v>Sales of goods and services (142E)</v>
      </c>
      <c r="D48" s="191" t="str">
        <f>IFERROR(VLOOKUP(Government_revenues_table[[#This Row],[GFS Classification]],Table6_GFS_codes_classification[],COLUMNS($F:H)+3,FALSE),"Do not enter data")</f>
        <v>Administrative fees for government services (1422E)</v>
      </c>
      <c r="E48" s="191" t="str">
        <f>IFERROR(VLOOKUP(Government_revenues_table[[#This Row],[GFS Classification]],Table6_GFS_codes_classification[],COLUMNS($F:I)+3,FALSE),"Do not enter data")</f>
        <v>Administrative fees for government services (1422E)</v>
      </c>
      <c r="F48" s="257" t="s">
        <v>1508</v>
      </c>
      <c r="G48" s="257" t="s">
        <v>2071</v>
      </c>
      <c r="H48" s="257" t="s">
        <v>2058</v>
      </c>
      <c r="I48" s="257" t="s">
        <v>1958</v>
      </c>
      <c r="J48" s="262">
        <v>3150</v>
      </c>
      <c r="K48" s="257" t="s">
        <v>1199</v>
      </c>
      <c r="P48" s="245"/>
      <c r="Q48" s="245"/>
      <c r="R48" s="245"/>
      <c r="S48" s="245"/>
      <c r="T48" s="245"/>
      <c r="U48" s="245"/>
    </row>
    <row r="49" spans="2:21" x14ac:dyDescent="0.3">
      <c r="B49" s="191" t="str">
        <f>IFERROR(VLOOKUP(Government_revenues_table[[#This Row],[GFS Classification]],Table6_GFS_codes_classification[],COLUMNS($F:F)+3,FALSE),"Do not enter data")</f>
        <v>Other revenue (14E)</v>
      </c>
      <c r="C49" s="191" t="str">
        <f>IFERROR(VLOOKUP(Government_revenues_table[[#This Row],[GFS Classification]],Table6_GFS_codes_classification[],COLUMNS($F:G)+3,FALSE),"Do not enter data")</f>
        <v>Sales of goods and services (142E)</v>
      </c>
      <c r="D49" s="191" t="str">
        <f>IFERROR(VLOOKUP(Government_revenues_table[[#This Row],[GFS Classification]],Table6_GFS_codes_classification[],COLUMNS($F:H)+3,FALSE),"Do not enter data")</f>
        <v>Administrative fees for government services (1422E)</v>
      </c>
      <c r="E49" s="191" t="str">
        <f>IFERROR(VLOOKUP(Government_revenues_table[[#This Row],[GFS Classification]],Table6_GFS_codes_classification[],COLUMNS($F:I)+3,FALSE),"Do not enter data")</f>
        <v>Administrative fees for government services (1422E)</v>
      </c>
      <c r="F49" s="257" t="s">
        <v>1508</v>
      </c>
      <c r="G49" s="257" t="s">
        <v>2071</v>
      </c>
      <c r="H49" s="257" t="s">
        <v>2059</v>
      </c>
      <c r="I49" s="257" t="s">
        <v>1958</v>
      </c>
      <c r="J49" s="262">
        <v>2400</v>
      </c>
      <c r="K49" s="257" t="s">
        <v>1199</v>
      </c>
      <c r="P49" s="245"/>
      <c r="Q49" s="245"/>
      <c r="R49" s="245"/>
      <c r="S49" s="245"/>
      <c r="T49" s="245"/>
      <c r="U49" s="245"/>
    </row>
    <row r="50" spans="2:21" x14ac:dyDescent="0.3">
      <c r="B50" s="191" t="str">
        <f>IFERROR(VLOOKUP(Government_revenues_table[[#This Row],[GFS Classification]],Table6_GFS_codes_classification[],COLUMNS($F:F)+3,FALSE),"Do not enter data")</f>
        <v>Other revenue (14E)</v>
      </c>
      <c r="C50" s="191" t="str">
        <f>IFERROR(VLOOKUP(Government_revenues_table[[#This Row],[GFS Classification]],Table6_GFS_codes_classification[],COLUMNS($F:G)+3,FALSE),"Do not enter data")</f>
        <v>Sales of goods and services (142E)</v>
      </c>
      <c r="D50" s="191" t="str">
        <f>IFERROR(VLOOKUP(Government_revenues_table[[#This Row],[GFS Classification]],Table6_GFS_codes_classification[],COLUMNS($F:H)+3,FALSE),"Do not enter data")</f>
        <v>Administrative fees for government services (1422E)</v>
      </c>
      <c r="E50" s="191" t="str">
        <f>IFERROR(VLOOKUP(Government_revenues_table[[#This Row],[GFS Classification]],Table6_GFS_codes_classification[],COLUMNS($F:I)+3,FALSE),"Do not enter data")</f>
        <v>Administrative fees for government services (1422E)</v>
      </c>
      <c r="F50" s="257" t="s">
        <v>1508</v>
      </c>
      <c r="G50" s="257" t="s">
        <v>2071</v>
      </c>
      <c r="H50" s="257" t="s">
        <v>2060</v>
      </c>
      <c r="I50" s="257" t="s">
        <v>1958</v>
      </c>
      <c r="J50" s="262">
        <v>1600</v>
      </c>
      <c r="K50" s="257" t="s">
        <v>1199</v>
      </c>
      <c r="P50" s="245"/>
      <c r="Q50" s="245"/>
      <c r="R50" s="245"/>
      <c r="S50" s="245"/>
      <c r="T50" s="245"/>
      <c r="U50" s="245"/>
    </row>
    <row r="51" spans="2:21" x14ac:dyDescent="0.3">
      <c r="B51" s="191" t="str">
        <f>IFERROR(VLOOKUP(Government_revenues_table[[#This Row],[GFS Classification]],Table6_GFS_codes_classification[],COLUMNS($F:F)+3,FALSE),"Do not enter data")</f>
        <v>Other revenue (14E)</v>
      </c>
      <c r="C51" s="191" t="str">
        <f>IFERROR(VLOOKUP(Government_revenues_table[[#This Row],[GFS Classification]],Table6_GFS_codes_classification[],COLUMNS($F:G)+3,FALSE),"Do not enter data")</f>
        <v>Sales of goods and services (142E)</v>
      </c>
      <c r="D51" s="191" t="str">
        <f>IFERROR(VLOOKUP(Government_revenues_table[[#This Row],[GFS Classification]],Table6_GFS_codes_classification[],COLUMNS($F:H)+3,FALSE),"Do not enter data")</f>
        <v>Administrative fees for government services (1422E)</v>
      </c>
      <c r="E51" s="191" t="str">
        <f>IFERROR(VLOOKUP(Government_revenues_table[[#This Row],[GFS Classification]],Table6_GFS_codes_classification[],COLUMNS($F:I)+3,FALSE),"Do not enter data")</f>
        <v>Administrative fees for government services (1422E)</v>
      </c>
      <c r="F51" s="257" t="s">
        <v>1508</v>
      </c>
      <c r="G51" s="257" t="s">
        <v>2071</v>
      </c>
      <c r="H51" s="257" t="s">
        <v>2061</v>
      </c>
      <c r="I51" s="257" t="s">
        <v>1958</v>
      </c>
      <c r="J51" s="262">
        <v>800</v>
      </c>
      <c r="K51" s="257" t="s">
        <v>1199</v>
      </c>
      <c r="P51" s="245"/>
      <c r="Q51" s="245"/>
      <c r="R51" s="245"/>
      <c r="S51" s="245"/>
      <c r="T51" s="245"/>
      <c r="U51" s="245"/>
    </row>
    <row r="52" spans="2:21" x14ac:dyDescent="0.3">
      <c r="B52" s="191" t="str">
        <f>IFERROR(VLOOKUP(Government_revenues_table[[#This Row],[GFS Classification]],Table6_GFS_codes_classification[],COLUMNS($F:F)+3,FALSE),"Do not enter data")</f>
        <v>Other revenue (14E)</v>
      </c>
      <c r="C52" s="191" t="str">
        <f>IFERROR(VLOOKUP(Government_revenues_table[[#This Row],[GFS Classification]],Table6_GFS_codes_classification[],COLUMNS($F:G)+3,FALSE),"Do not enter data")</f>
        <v>Sales of goods and services (142E)</v>
      </c>
      <c r="D52" s="191" t="str">
        <f>IFERROR(VLOOKUP(Government_revenues_table[[#This Row],[GFS Classification]],Table6_GFS_codes_classification[],COLUMNS($F:H)+3,FALSE),"Do not enter data")</f>
        <v>Administrative fees for government services (1422E)</v>
      </c>
      <c r="E52" s="191" t="str">
        <f>IFERROR(VLOOKUP(Government_revenues_table[[#This Row],[GFS Classification]],Table6_GFS_codes_classification[],COLUMNS($F:I)+3,FALSE),"Do not enter data")</f>
        <v>Administrative fees for government services (1422E)</v>
      </c>
      <c r="F52" s="257" t="s">
        <v>1508</v>
      </c>
      <c r="G52" s="257" t="s">
        <v>2071</v>
      </c>
      <c r="H52" s="257" t="s">
        <v>2062</v>
      </c>
      <c r="I52" s="257" t="s">
        <v>1958</v>
      </c>
      <c r="J52" s="262">
        <v>4707.4000000000005</v>
      </c>
      <c r="K52" s="257" t="s">
        <v>1199</v>
      </c>
      <c r="P52" s="245"/>
      <c r="Q52" s="245"/>
      <c r="R52" s="245"/>
      <c r="S52" s="245"/>
      <c r="T52" s="245"/>
      <c r="U52" s="245"/>
    </row>
    <row r="53" spans="2:21" x14ac:dyDescent="0.3">
      <c r="B53" s="191" t="str">
        <f>IFERROR(VLOOKUP(Government_revenues_table[[#This Row],[GFS Classification]],Table6_GFS_codes_classification[],COLUMNS($F:F)+3,FALSE),"Do not enter data")</f>
        <v>Other revenue (14E)</v>
      </c>
      <c r="C53" s="191" t="str">
        <f>IFERROR(VLOOKUP(Government_revenues_table[[#This Row],[GFS Classification]],Table6_GFS_codes_classification[],COLUMNS($F:G)+3,FALSE),"Do not enter data")</f>
        <v>Sales of goods and services (142E)</v>
      </c>
      <c r="D53" s="191" t="str">
        <f>IFERROR(VLOOKUP(Government_revenues_table[[#This Row],[GFS Classification]],Table6_GFS_codes_classification[],COLUMNS($F:H)+3,FALSE),"Do not enter data")</f>
        <v>Administrative fees for government services (1422E)</v>
      </c>
      <c r="E53" s="191" t="str">
        <f>IFERROR(VLOOKUP(Government_revenues_table[[#This Row],[GFS Classification]],Table6_GFS_codes_classification[],COLUMNS($F:I)+3,FALSE),"Do not enter data")</f>
        <v>Administrative fees for government services (1422E)</v>
      </c>
      <c r="F53" s="257" t="s">
        <v>1508</v>
      </c>
      <c r="G53" s="257" t="s">
        <v>2071</v>
      </c>
      <c r="H53" s="257" t="s">
        <v>2063</v>
      </c>
      <c r="I53" s="257" t="s">
        <v>1958</v>
      </c>
      <c r="J53" s="262">
        <v>3030</v>
      </c>
      <c r="K53" s="257" t="s">
        <v>1199</v>
      </c>
      <c r="P53" s="245"/>
      <c r="Q53" s="245"/>
      <c r="R53" s="245"/>
      <c r="S53" s="245"/>
      <c r="T53" s="245"/>
      <c r="U53" s="245"/>
    </row>
    <row r="54" spans="2:21" x14ac:dyDescent="0.3">
      <c r="B54" s="191" t="str">
        <f>IFERROR(VLOOKUP(Government_revenues_table[[#This Row],[GFS Classification]],Table6_GFS_codes_classification[],COLUMNS($F:F)+3,FALSE),"Do not enter data")</f>
        <v>Other revenue (14E)</v>
      </c>
      <c r="C54" s="191" t="str">
        <f>IFERROR(VLOOKUP(Government_revenues_table[[#This Row],[GFS Classification]],Table6_GFS_codes_classification[],COLUMNS($F:G)+3,FALSE),"Do not enter data")</f>
        <v>Sales of goods and services (142E)</v>
      </c>
      <c r="D54" s="191" t="str">
        <f>IFERROR(VLOOKUP(Government_revenues_table[[#This Row],[GFS Classification]],Table6_GFS_codes_classification[],COLUMNS($F:H)+3,FALSE),"Do not enter data")</f>
        <v>Administrative fees for government services (1422E)</v>
      </c>
      <c r="E54" s="191" t="str">
        <f>IFERROR(VLOOKUP(Government_revenues_table[[#This Row],[GFS Classification]],Table6_GFS_codes_classification[],COLUMNS($F:I)+3,FALSE),"Do not enter data")</f>
        <v>Administrative fees for government services (1422E)</v>
      </c>
      <c r="F54" s="257" t="s">
        <v>1508</v>
      </c>
      <c r="G54" s="257" t="s">
        <v>2071</v>
      </c>
      <c r="H54" s="257" t="s">
        <v>2064</v>
      </c>
      <c r="I54" s="257" t="s">
        <v>1958</v>
      </c>
      <c r="J54" s="262">
        <v>15000</v>
      </c>
      <c r="K54" s="257" t="s">
        <v>1199</v>
      </c>
      <c r="P54" s="245"/>
      <c r="Q54" s="245"/>
      <c r="R54" s="245"/>
      <c r="S54" s="245"/>
      <c r="T54" s="245"/>
      <c r="U54" s="245"/>
    </row>
    <row r="55" spans="2:21" x14ac:dyDescent="0.3">
      <c r="B55" s="191" t="str">
        <f>IFERROR(VLOOKUP(Government_revenues_table[[#This Row],[GFS Classification]],Table6_GFS_codes_classification[],COLUMNS($F:F)+3,FALSE),"Do not enter data")</f>
        <v>Taxes (11E)</v>
      </c>
      <c r="C55" s="191" t="str">
        <f>IFERROR(VLOOKUP(Government_revenues_table[[#This Row],[GFS Classification]],Table6_GFS_codes_classification[],COLUMNS($F:G)+3,FALSE),"Do not enter data")</f>
        <v>Taxes on international trade and transactions (115E)</v>
      </c>
      <c r="D55" s="191" t="str">
        <f>IFERROR(VLOOKUP(Government_revenues_table[[#This Row],[GFS Classification]],Table6_GFS_codes_classification[],COLUMNS($F:H)+3,FALSE),"Do not enter data")</f>
        <v>Taxes on exports (1152E)</v>
      </c>
      <c r="E55" s="191" t="str">
        <f>IFERROR(VLOOKUP(Government_revenues_table[[#This Row],[GFS Classification]],Table6_GFS_codes_classification[],COLUMNS($F:I)+3,FALSE),"Do not enter data")</f>
        <v>Taxes on exports (1152E)</v>
      </c>
      <c r="F55" s="257" t="s">
        <v>1533</v>
      </c>
      <c r="G55" s="257" t="s">
        <v>2071</v>
      </c>
      <c r="H55" s="257" t="s">
        <v>2046</v>
      </c>
      <c r="I55" s="257" t="s">
        <v>1958</v>
      </c>
      <c r="J55" s="262">
        <v>44875.01</v>
      </c>
      <c r="K55" s="257" t="s">
        <v>1199</v>
      </c>
      <c r="P55" s="245"/>
      <c r="Q55" s="245"/>
      <c r="R55" s="245"/>
      <c r="S55" s="245"/>
      <c r="T55" s="245"/>
      <c r="U55" s="245"/>
    </row>
    <row r="56" spans="2:21" x14ac:dyDescent="0.3">
      <c r="B56" s="191" t="str">
        <f>IFERROR(VLOOKUP(Government_revenues_table[[#This Row],[GFS Classification]],Table6_GFS_codes_classification[],COLUMNS($F:F)+3,FALSE),"Do not enter data")</f>
        <v>Taxes (11E)</v>
      </c>
      <c r="C56" s="191" t="str">
        <f>IFERROR(VLOOKUP(Government_revenues_table[[#This Row],[GFS Classification]],Table6_GFS_codes_classification[],COLUMNS($F:G)+3,FALSE),"Do not enter data")</f>
        <v>Taxes on goods and services (114E)</v>
      </c>
      <c r="D56" s="191" t="str">
        <f>IFERROR(VLOOKUP(Government_revenues_table[[#This Row],[GFS Classification]],Table6_GFS_codes_classification[],COLUMNS($F:H)+3,FALSE),"Do not enter data")</f>
        <v>Taxes on use of goods/permission to use goods or perform activities (1145E)</v>
      </c>
      <c r="E56" s="191" t="str">
        <f>IFERROR(VLOOKUP(Government_revenues_table[[#This Row],[GFS Classification]],Table6_GFS_codes_classification[],COLUMNS($F:I)+3,FALSE),"Do not enter data")</f>
        <v>Motor vehicle taxes (11451E)</v>
      </c>
      <c r="F56" s="257" t="s">
        <v>1529</v>
      </c>
      <c r="G56" s="257" t="s">
        <v>2071</v>
      </c>
      <c r="H56" s="257" t="s">
        <v>2037</v>
      </c>
      <c r="I56" s="257" t="s">
        <v>1958</v>
      </c>
      <c r="J56" s="262">
        <v>59929.96</v>
      </c>
      <c r="K56" s="257" t="s">
        <v>1199</v>
      </c>
      <c r="P56" s="245"/>
      <c r="Q56" s="245"/>
      <c r="R56" s="245"/>
      <c r="S56" s="245"/>
      <c r="T56" s="245"/>
      <c r="U56" s="245"/>
    </row>
    <row r="57" spans="2:21" x14ac:dyDescent="0.3">
      <c r="B57" s="191" t="str">
        <f>IFERROR(VLOOKUP(Government_revenues_table[[#This Row],[GFS Classification]],Table6_GFS_codes_classification[],COLUMNS($F:F)+3,FALSE),"Do not enter data")</f>
        <v>Taxes (11E)</v>
      </c>
      <c r="C57" s="191" t="str">
        <f>IFERROR(VLOOKUP(Government_revenues_table[[#This Row],[GFS Classification]],Table6_GFS_codes_classification[],COLUMNS($F:G)+3,FALSE),"Do not enter data")</f>
        <v>Taxes on income, profits and capital gains (111E)</v>
      </c>
      <c r="D57" s="191" t="str">
        <f>IFERROR(VLOOKUP(Government_revenues_table[[#This Row],[GFS Classification]],Table6_GFS_codes_classification[],COLUMNS($F:H)+3,FALSE),"Do not enter data")</f>
        <v>Ordinary taxes on income, profits and capital gains (1112E1)</v>
      </c>
      <c r="E57" s="191" t="str">
        <f>IFERROR(VLOOKUP(Government_revenues_table[[#This Row],[GFS Classification]],Table6_GFS_codes_classification[],COLUMNS($F:I)+3,FALSE),"Do not enter data")</f>
        <v>Ordinary taxes on income, profits and capital gains (1112E1)</v>
      </c>
      <c r="F57" s="257" t="s">
        <v>1516</v>
      </c>
      <c r="G57" s="257" t="s">
        <v>2071</v>
      </c>
      <c r="H57" s="257" t="s">
        <v>2043</v>
      </c>
      <c r="I57" s="257" t="s">
        <v>1958</v>
      </c>
      <c r="J57" s="262">
        <v>108.35</v>
      </c>
      <c r="K57" s="257" t="s">
        <v>1199</v>
      </c>
      <c r="P57" s="245"/>
      <c r="Q57" s="245"/>
      <c r="R57" s="245"/>
      <c r="S57" s="245"/>
      <c r="T57" s="245"/>
      <c r="U57" s="245"/>
    </row>
    <row r="58" spans="2:21" x14ac:dyDescent="0.3">
      <c r="B58" s="191" t="str">
        <f>IFERROR(VLOOKUP(Government_revenues_table[[#This Row],[GFS Classification]],Table6_GFS_codes_classification[],COLUMNS($F:F)+3,FALSE),"Do not enter data")</f>
        <v>Other revenue (14E)</v>
      </c>
      <c r="C58" s="191" t="str">
        <f>IFERROR(VLOOKUP(Government_revenues_table[[#This Row],[GFS Classification]],Table6_GFS_codes_classification[],COLUMNS($F:G)+3,FALSE),"Do not enter data")</f>
        <v>Sales of goods and services (142E)</v>
      </c>
      <c r="D58" s="191" t="str">
        <f>IFERROR(VLOOKUP(Government_revenues_table[[#This Row],[GFS Classification]],Table6_GFS_codes_classification[],COLUMNS($F:H)+3,FALSE),"Do not enter data")</f>
        <v>Administrative fees for government services (1422E)</v>
      </c>
      <c r="E58" s="191" t="str">
        <f>IFERROR(VLOOKUP(Government_revenues_table[[#This Row],[GFS Classification]],Table6_GFS_codes_classification[],COLUMNS($F:I)+3,FALSE),"Do not enter data")</f>
        <v>Administrative fees for government services (1422E)</v>
      </c>
      <c r="F58" s="257" t="s">
        <v>1508</v>
      </c>
      <c r="G58" s="257" t="s">
        <v>2071</v>
      </c>
      <c r="H58" s="257" t="s">
        <v>2065</v>
      </c>
      <c r="I58" s="257" t="s">
        <v>1958</v>
      </c>
      <c r="J58" s="262">
        <v>258.45</v>
      </c>
      <c r="K58" s="257" t="s">
        <v>1199</v>
      </c>
      <c r="P58" s="245"/>
      <c r="Q58" s="245"/>
      <c r="R58" s="245"/>
      <c r="S58" s="245"/>
      <c r="T58" s="245"/>
      <c r="U58" s="245"/>
    </row>
    <row r="59" spans="2:21" x14ac:dyDescent="0.3">
      <c r="B59" s="191" t="str">
        <f>IFERROR(VLOOKUP(Government_revenues_table[[#This Row],[GFS Classification]],Table6_GFS_codes_classification[],COLUMNS($F:F)+3,FALSE),"Do not enter data")</f>
        <v>Other revenue (14E)</v>
      </c>
      <c r="C59" s="191" t="str">
        <f>IFERROR(VLOOKUP(Government_revenues_table[[#This Row],[GFS Classification]],Table6_GFS_codes_classification[],COLUMNS($F:G)+3,FALSE),"Do not enter data")</f>
        <v>Sales of goods and services (142E)</v>
      </c>
      <c r="D59" s="191" t="str">
        <f>IFERROR(VLOOKUP(Government_revenues_table[[#This Row],[GFS Classification]],Table6_GFS_codes_classification[],COLUMNS($F:H)+3,FALSE),"Do not enter data")</f>
        <v>Administrative fees for government services (1422E)</v>
      </c>
      <c r="E59" s="191" t="str">
        <f>IFERROR(VLOOKUP(Government_revenues_table[[#This Row],[GFS Classification]],Table6_GFS_codes_classification[],COLUMNS($F:I)+3,FALSE),"Do not enter data")</f>
        <v>Administrative fees for government services (1422E)</v>
      </c>
      <c r="F59" s="257" t="s">
        <v>1508</v>
      </c>
      <c r="G59" s="257" t="s">
        <v>2071</v>
      </c>
      <c r="H59" s="257" t="s">
        <v>1993</v>
      </c>
      <c r="I59" s="257" t="s">
        <v>1958</v>
      </c>
      <c r="J59" s="262">
        <v>82.29</v>
      </c>
      <c r="K59" s="257" t="s">
        <v>1199</v>
      </c>
      <c r="P59" s="245"/>
      <c r="Q59" s="245"/>
      <c r="R59" s="245"/>
      <c r="S59" s="245"/>
      <c r="T59" s="245"/>
      <c r="U59" s="245"/>
    </row>
    <row r="60" spans="2:21" x14ac:dyDescent="0.3">
      <c r="B60" s="191" t="str">
        <f>IFERROR(VLOOKUP(Government_revenues_table[[#This Row],[GFS Classification]],Table6_GFS_codes_classification[],COLUMNS($F:F)+3,FALSE),"Do not enter data")</f>
        <v>Taxes (11E)</v>
      </c>
      <c r="C60" s="191" t="str">
        <f>IFERROR(VLOOKUP(Government_revenues_table[[#This Row],[GFS Classification]],Table6_GFS_codes_classification[],COLUMNS($F:G)+3,FALSE),"Do not enter data")</f>
        <v>Taxes on income, profits and capital gains (111E)</v>
      </c>
      <c r="D60" s="191" t="str">
        <f>IFERROR(VLOOKUP(Government_revenues_table[[#This Row],[GFS Classification]],Table6_GFS_codes_classification[],COLUMNS($F:H)+3,FALSE),"Do not enter data")</f>
        <v>Ordinary taxes on income, profits and capital gains (1112E1)</v>
      </c>
      <c r="E60" s="191" t="str">
        <f>IFERROR(VLOOKUP(Government_revenues_table[[#This Row],[GFS Classification]],Table6_GFS_codes_classification[],COLUMNS($F:I)+3,FALSE),"Do not enter data")</f>
        <v>Ordinary taxes on income, profits and capital gains (1112E1)</v>
      </c>
      <c r="F60" s="257" t="s">
        <v>1516</v>
      </c>
      <c r="G60" s="257" t="s">
        <v>2071</v>
      </c>
      <c r="H60" s="257" t="s">
        <v>2066</v>
      </c>
      <c r="I60" s="257" t="s">
        <v>1958</v>
      </c>
      <c r="J60" s="262">
        <v>40527.32</v>
      </c>
      <c r="K60" s="257" t="s">
        <v>1199</v>
      </c>
      <c r="P60" s="245"/>
      <c r="Q60" s="245"/>
      <c r="R60" s="245"/>
      <c r="S60" s="245"/>
      <c r="T60" s="245"/>
      <c r="U60" s="245"/>
    </row>
    <row r="61" spans="2:21" x14ac:dyDescent="0.3">
      <c r="B61" s="191" t="str">
        <f>IFERROR(VLOOKUP(Government_revenues_table[[#This Row],[GFS Classification]],Table6_GFS_codes_classification[],COLUMNS($F:F)+3,FALSE),"Do not enter data")</f>
        <v>Taxes (11E)</v>
      </c>
      <c r="C61" s="191" t="str">
        <f>IFERROR(VLOOKUP(Government_revenues_table[[#This Row],[GFS Classification]],Table6_GFS_codes_classification[],COLUMNS($F:G)+3,FALSE),"Do not enter data")</f>
        <v>Taxes on income, profits and capital gains (111E)</v>
      </c>
      <c r="D61" s="191" t="str">
        <f>IFERROR(VLOOKUP(Government_revenues_table[[#This Row],[GFS Classification]],Table6_GFS_codes_classification[],COLUMNS($F:H)+3,FALSE),"Do not enter data")</f>
        <v>Ordinary taxes on income, profits and capital gains (1112E1)</v>
      </c>
      <c r="E61" s="191" t="str">
        <f>IFERROR(VLOOKUP(Government_revenues_table[[#This Row],[GFS Classification]],Table6_GFS_codes_classification[],COLUMNS($F:I)+3,FALSE),"Do not enter data")</f>
        <v>Ordinary taxes on income, profits and capital gains (1112E1)</v>
      </c>
      <c r="F61" s="257" t="s">
        <v>1516</v>
      </c>
      <c r="G61" s="257" t="s">
        <v>2071</v>
      </c>
      <c r="H61" s="257" t="s">
        <v>2048</v>
      </c>
      <c r="I61" s="257" t="s">
        <v>1958</v>
      </c>
      <c r="J61" s="262">
        <v>0</v>
      </c>
      <c r="K61" s="257" t="s">
        <v>1199</v>
      </c>
      <c r="P61" s="245"/>
      <c r="Q61" s="245"/>
      <c r="R61" s="245"/>
      <c r="S61" s="245"/>
      <c r="T61" s="245"/>
      <c r="U61" s="245"/>
    </row>
    <row r="62" spans="2:21" x14ac:dyDescent="0.3">
      <c r="B62" s="191" t="str">
        <f>IFERROR(VLOOKUP(Government_revenues_table[[#This Row],[GFS Classification]],Table6_GFS_codes_classification[],COLUMNS($F:F)+3,FALSE),"Do not enter data")</f>
        <v>Taxes (11E)</v>
      </c>
      <c r="C62" s="191" t="str">
        <f>IFERROR(VLOOKUP(Government_revenues_table[[#This Row],[GFS Classification]],Table6_GFS_codes_classification[],COLUMNS($F:G)+3,FALSE),"Do not enter data")</f>
        <v>Taxes on goods and services (114E)</v>
      </c>
      <c r="D62" s="191" t="str">
        <f>IFERROR(VLOOKUP(Government_revenues_table[[#This Row],[GFS Classification]],Table6_GFS_codes_classification[],COLUMNS($F:H)+3,FALSE),"Do not enter data")</f>
        <v>General taxes on goods and services (VAT, sales tax, turnover tax) (1141E)</v>
      </c>
      <c r="E62" s="191" t="str">
        <f>IFERROR(VLOOKUP(Government_revenues_table[[#This Row],[GFS Classification]],Table6_GFS_codes_classification[],COLUMNS($F:I)+3,FALSE),"Do not enter data")</f>
        <v>General taxes on goods and services (VAT, sales tax, turnover tax) (1141E)</v>
      </c>
      <c r="F62" s="257" t="s">
        <v>1520</v>
      </c>
      <c r="G62" s="257" t="s">
        <v>2071</v>
      </c>
      <c r="H62" s="257" t="s">
        <v>2067</v>
      </c>
      <c r="I62" s="257" t="s">
        <v>1958</v>
      </c>
      <c r="J62" s="262">
        <v>62036.26</v>
      </c>
      <c r="K62" s="257" t="s">
        <v>1199</v>
      </c>
      <c r="P62" s="245"/>
      <c r="Q62" s="245"/>
      <c r="R62" s="245"/>
      <c r="S62" s="245"/>
      <c r="T62" s="245"/>
      <c r="U62" s="245"/>
    </row>
    <row r="63" spans="2:21" x14ac:dyDescent="0.3">
      <c r="B63" s="191" t="str">
        <f>IFERROR(VLOOKUP(Government_revenues_table[[#This Row],[GFS Classification]],Table6_GFS_codes_classification[],COLUMNS($F:F)+3,FALSE),"Do not enter data")</f>
        <v>Other revenue (14E)</v>
      </c>
      <c r="C63" s="191" t="str">
        <f>IFERROR(VLOOKUP(Government_revenues_table[[#This Row],[GFS Classification]],Table6_GFS_codes_classification[],COLUMNS($F:G)+3,FALSE),"Do not enter data")</f>
        <v>Property income (141E)</v>
      </c>
      <c r="D63" s="191" t="str">
        <f>IFERROR(VLOOKUP(Government_revenues_table[[#This Row],[GFS Classification]],Table6_GFS_codes_classification[],COLUMNS($F:H)+3,FALSE),"Do not enter data")</f>
        <v>Rent (1415E)</v>
      </c>
      <c r="E63" s="191" t="str">
        <f>IFERROR(VLOOKUP(Government_revenues_table[[#This Row],[GFS Classification]],Table6_GFS_codes_classification[],COLUMNS($F:I)+3,FALSE),"Do not enter data")</f>
        <v>Compulsory transfers to government (infrastructure and other) (1415E4)</v>
      </c>
      <c r="F63" s="257" t="s">
        <v>1509</v>
      </c>
      <c r="G63" s="257" t="s">
        <v>2071</v>
      </c>
      <c r="H63" s="257" t="s">
        <v>2068</v>
      </c>
      <c r="I63" s="257" t="s">
        <v>1958</v>
      </c>
      <c r="J63" s="262">
        <v>50000</v>
      </c>
      <c r="K63" s="257" t="s">
        <v>1199</v>
      </c>
      <c r="P63" s="245"/>
      <c r="Q63" s="245"/>
      <c r="R63" s="245"/>
      <c r="S63" s="245"/>
      <c r="T63" s="245"/>
      <c r="U63" s="245"/>
    </row>
    <row r="64" spans="2:21" x14ac:dyDescent="0.3">
      <c r="B64" s="191" t="str">
        <f>IFERROR(VLOOKUP(Government_revenues_table[[#This Row],[GFS Classification]],Table6_GFS_codes_classification[],COLUMNS($F:F)+3,FALSE),"Do not enter data")</f>
        <v>Other revenue (14E)</v>
      </c>
      <c r="C64" s="191" t="str">
        <f>IFERROR(VLOOKUP(Government_revenues_table[[#This Row],[GFS Classification]],Table6_GFS_codes_classification[],COLUMNS($F:G)+3,FALSE),"Do not enter data")</f>
        <v>Property income (141E)</v>
      </c>
      <c r="D64" s="191" t="str">
        <f>IFERROR(VLOOKUP(Government_revenues_table[[#This Row],[GFS Classification]],Table6_GFS_codes_classification[],COLUMNS($F:H)+3,FALSE),"Do not enter data")</f>
        <v>Rent (1415E)</v>
      </c>
      <c r="E64" s="191" t="str">
        <f>IFERROR(VLOOKUP(Government_revenues_table[[#This Row],[GFS Classification]],Table6_GFS_codes_classification[],COLUMNS($F:I)+3,FALSE),"Do not enter data")</f>
        <v>Other rent payments (1415E5)</v>
      </c>
      <c r="F64" s="257" t="s">
        <v>1510</v>
      </c>
      <c r="G64" s="257" t="s">
        <v>2071</v>
      </c>
      <c r="H64" s="257" t="s">
        <v>2020</v>
      </c>
      <c r="I64" s="257" t="s">
        <v>1958</v>
      </c>
      <c r="J64" s="262">
        <v>970726.14999999991</v>
      </c>
      <c r="K64" s="257" t="s">
        <v>1199</v>
      </c>
      <c r="P64" s="245"/>
      <c r="Q64" s="245"/>
      <c r="R64" s="245"/>
      <c r="S64" s="245"/>
      <c r="T64" s="245"/>
      <c r="U64" s="245"/>
    </row>
    <row r="65" spans="2:21" x14ac:dyDescent="0.3">
      <c r="B65" s="191" t="str">
        <f>IFERROR(VLOOKUP(Government_revenues_table[[#This Row],[GFS Classification]],Table6_GFS_codes_classification[],COLUMNS($F:F)+3,FALSE),"Do not enter data")</f>
        <v>Other revenue (14E)</v>
      </c>
      <c r="C65" s="191" t="str">
        <f>IFERROR(VLOOKUP(Government_revenues_table[[#This Row],[GFS Classification]],Table6_GFS_codes_classification[],COLUMNS($F:G)+3,FALSE),"Do not enter data")</f>
        <v>Sales of goods and services (142E)</v>
      </c>
      <c r="D65" s="191" t="str">
        <f>IFERROR(VLOOKUP(Government_revenues_table[[#This Row],[GFS Classification]],Table6_GFS_codes_classification[],COLUMNS($F:H)+3,FALSE),"Do not enter data")</f>
        <v>Administrative fees for government services (1422E)</v>
      </c>
      <c r="E65" s="191" t="str">
        <f>IFERROR(VLOOKUP(Government_revenues_table[[#This Row],[GFS Classification]],Table6_GFS_codes_classification[],COLUMNS($F:I)+3,FALSE),"Do not enter data")</f>
        <v>Administrative fees for government services (1422E)</v>
      </c>
      <c r="F65" s="257" t="s">
        <v>1508</v>
      </c>
      <c r="G65" s="257" t="s">
        <v>2071</v>
      </c>
      <c r="H65" s="257" t="s">
        <v>2069</v>
      </c>
      <c r="I65" s="50" t="s">
        <v>1961</v>
      </c>
      <c r="J65" s="262">
        <v>1800</v>
      </c>
      <c r="K65" s="257" t="s">
        <v>1199</v>
      </c>
      <c r="P65" s="245"/>
      <c r="Q65" s="245"/>
      <c r="R65" s="245"/>
      <c r="S65" s="245"/>
      <c r="T65" s="245"/>
      <c r="U65" s="245"/>
    </row>
    <row r="66" spans="2:21" x14ac:dyDescent="0.3">
      <c r="B66" s="191" t="str">
        <f>IFERROR(VLOOKUP(Government_revenues_table[[#This Row],[GFS Classification]],Table6_GFS_codes_classification[],COLUMNS($F:F)+3,FALSE),"Do not enter data")</f>
        <v>Taxes (11E)</v>
      </c>
      <c r="C66" s="191" t="str">
        <f>IFERROR(VLOOKUP(Government_revenues_table[[#This Row],[GFS Classification]],Table6_GFS_codes_classification[],COLUMNS($F:G)+3,FALSE),"Do not enter data")</f>
        <v>Taxes on income, profits and capital gains (111E)</v>
      </c>
      <c r="D66" s="191" t="str">
        <f>IFERROR(VLOOKUP(Government_revenues_table[[#This Row],[GFS Classification]],Table6_GFS_codes_classification[],COLUMNS($F:H)+3,FALSE),"Do not enter data")</f>
        <v>Ordinary taxes on income, profits and capital gains (1112E1)</v>
      </c>
      <c r="E66" s="191" t="str">
        <f>IFERROR(VLOOKUP(Government_revenues_table[[#This Row],[GFS Classification]],Table6_GFS_codes_classification[],COLUMNS($F:I)+3,FALSE),"Do not enter data")</f>
        <v>Ordinary taxes on income, profits and capital gains (1112E1)</v>
      </c>
      <c r="F66" s="50" t="s">
        <v>1516</v>
      </c>
      <c r="G66" s="257" t="s">
        <v>2071</v>
      </c>
      <c r="H66" s="257" t="s">
        <v>2070</v>
      </c>
      <c r="I66" s="257" t="s">
        <v>1958</v>
      </c>
      <c r="J66" s="262">
        <v>29428.300000000003</v>
      </c>
      <c r="K66" s="257" t="s">
        <v>1199</v>
      </c>
      <c r="P66" s="245"/>
      <c r="Q66" s="245"/>
      <c r="R66" s="245"/>
      <c r="S66" s="245"/>
      <c r="T66" s="245"/>
      <c r="U66" s="245"/>
    </row>
    <row r="67" spans="2:21" x14ac:dyDescent="0.3">
      <c r="B67" s="191" t="str">
        <f>IFERROR(VLOOKUP(Government_revenues_table[[#This Row],[GFS Classification]],Table6_GFS_codes_classification[],COLUMNS($F:F)+3,FALSE),"Do not enter data")</f>
        <v>Other revenue (14E)</v>
      </c>
      <c r="C67" s="191" t="str">
        <f>IFERROR(VLOOKUP(Government_revenues_table[[#This Row],[GFS Classification]],Table6_GFS_codes_classification[],COLUMNS($F:G)+3,FALSE),"Do not enter data")</f>
        <v>Sales of goods and services (142E)</v>
      </c>
      <c r="D67" s="191" t="str">
        <f>IFERROR(VLOOKUP(Government_revenues_table[[#This Row],[GFS Classification]],Table6_GFS_codes_classification[],COLUMNS($F:H)+3,FALSE),"Do not enter data")</f>
        <v>Administrative fees for government services (1422E)</v>
      </c>
      <c r="E67" s="191" t="str">
        <f>IFERROR(VLOOKUP(Government_revenues_table[[#This Row],[GFS Classification]],Table6_GFS_codes_classification[],COLUMNS($F:I)+3,FALSE),"Do not enter data")</f>
        <v>Administrative fees for government services (1422E)</v>
      </c>
      <c r="F67" s="257" t="s">
        <v>1508</v>
      </c>
      <c r="G67" s="257" t="s">
        <v>2080</v>
      </c>
      <c r="H67" s="257" t="s">
        <v>2029</v>
      </c>
      <c r="I67" s="50" t="s">
        <v>1958</v>
      </c>
      <c r="J67" s="262">
        <v>24812.429999999989</v>
      </c>
      <c r="K67" s="257" t="s">
        <v>1199</v>
      </c>
      <c r="P67" s="245"/>
      <c r="Q67" s="245"/>
      <c r="R67" s="245"/>
      <c r="S67" s="245"/>
      <c r="T67" s="245"/>
      <c r="U67" s="245"/>
    </row>
    <row r="68" spans="2:21" x14ac:dyDescent="0.3">
      <c r="B68" s="191" t="str">
        <f>IFERROR(VLOOKUP(Government_revenues_table[[#This Row],[GFS Classification]],Table6_GFS_codes_classification[],COLUMNS($F:F)+3,FALSE),"Do not enter data")</f>
        <v>Other revenue (14E)</v>
      </c>
      <c r="C68" s="191" t="str">
        <f>IFERROR(VLOOKUP(Government_revenues_table[[#This Row],[GFS Classification]],Table6_GFS_codes_classification[],COLUMNS($F:G)+3,FALSE),"Do not enter data")</f>
        <v>Sales of goods and services (142E)</v>
      </c>
      <c r="D68" s="191" t="str">
        <f>IFERROR(VLOOKUP(Government_revenues_table[[#This Row],[GFS Classification]],Table6_GFS_codes_classification[],COLUMNS($F:H)+3,FALSE),"Do not enter data")</f>
        <v>Administrative fees for government services (1422E)</v>
      </c>
      <c r="E68" s="191" t="str">
        <f>IFERROR(VLOOKUP(Government_revenues_table[[#This Row],[GFS Classification]],Table6_GFS_codes_classification[],COLUMNS($F:I)+3,FALSE),"Do not enter data")</f>
        <v>Administrative fees for government services (1422E)</v>
      </c>
      <c r="F68" s="257" t="s">
        <v>1508</v>
      </c>
      <c r="G68" s="257" t="s">
        <v>2080</v>
      </c>
      <c r="H68" s="257" t="s">
        <v>2011</v>
      </c>
      <c r="I68" s="50" t="s">
        <v>1958</v>
      </c>
      <c r="J68" s="262">
        <v>12013.039999999997</v>
      </c>
      <c r="K68" s="257" t="s">
        <v>1199</v>
      </c>
      <c r="P68" s="245"/>
      <c r="Q68" s="245"/>
      <c r="R68" s="245"/>
      <c r="S68" s="245"/>
      <c r="T68" s="245"/>
      <c r="U68" s="245"/>
    </row>
    <row r="69" spans="2:21" x14ac:dyDescent="0.3">
      <c r="B69" s="191" t="str">
        <f>IFERROR(VLOOKUP(Government_revenues_table[[#This Row],[GFS Classification]],Table6_GFS_codes_classification[],COLUMNS($F:F)+3,FALSE),"Do not enter data")</f>
        <v>Taxes (11E)</v>
      </c>
      <c r="C69" s="191" t="str">
        <f>IFERROR(VLOOKUP(Government_revenues_table[[#This Row],[GFS Classification]],Table6_GFS_codes_classification[],COLUMNS($F:G)+3,FALSE),"Do not enter data")</f>
        <v>Taxes on goods and services (114E)</v>
      </c>
      <c r="D69" s="191" t="str">
        <f>IFERROR(VLOOKUP(Government_revenues_table[[#This Row],[GFS Classification]],Table6_GFS_codes_classification[],COLUMNS($F:H)+3,FALSE),"Do not enter data")</f>
        <v>Taxes on use of goods/permission to use goods or perform activities (1145E)</v>
      </c>
      <c r="E69" s="191" t="str">
        <f>IFERROR(VLOOKUP(Government_revenues_table[[#This Row],[GFS Classification]],Table6_GFS_codes_classification[],COLUMNS($F:I)+3,FALSE),"Do not enter data")</f>
        <v>Motor vehicle taxes (11451E)</v>
      </c>
      <c r="F69" s="257" t="s">
        <v>1529</v>
      </c>
      <c r="G69" s="257" t="s">
        <v>2080</v>
      </c>
      <c r="H69" s="257" t="s">
        <v>2030</v>
      </c>
      <c r="I69" s="50" t="s">
        <v>1958</v>
      </c>
      <c r="J69" s="262">
        <v>41943.8</v>
      </c>
      <c r="K69" s="257" t="s">
        <v>1199</v>
      </c>
      <c r="P69" s="245"/>
      <c r="Q69" s="245"/>
      <c r="R69" s="245"/>
      <c r="S69" s="245"/>
      <c r="T69" s="245"/>
      <c r="U69" s="245"/>
    </row>
    <row r="70" spans="2:21" x14ac:dyDescent="0.3">
      <c r="B70" s="191" t="str">
        <f>IFERROR(VLOOKUP(Government_revenues_table[[#This Row],[GFS Classification]],Table6_GFS_codes_classification[],COLUMNS($F:F)+3,FALSE),"Do not enter data")</f>
        <v>Other revenue (14E)</v>
      </c>
      <c r="C70" s="191" t="str">
        <f>IFERROR(VLOOKUP(Government_revenues_table[[#This Row],[GFS Classification]],Table6_GFS_codes_classification[],COLUMNS($F:G)+3,FALSE),"Do not enter data")</f>
        <v>Sales of goods and services (142E)</v>
      </c>
      <c r="D70" s="191" t="str">
        <f>IFERROR(VLOOKUP(Government_revenues_table[[#This Row],[GFS Classification]],Table6_GFS_codes_classification[],COLUMNS($F:H)+3,FALSE),"Do not enter data")</f>
        <v>Administrative fees for government services (1422E)</v>
      </c>
      <c r="E70" s="191" t="str">
        <f>IFERROR(VLOOKUP(Government_revenues_table[[#This Row],[GFS Classification]],Table6_GFS_codes_classification[],COLUMNS($F:I)+3,FALSE),"Do not enter data")</f>
        <v>Administrative fees for government services (1422E)</v>
      </c>
      <c r="F70" s="257" t="s">
        <v>1508</v>
      </c>
      <c r="G70" s="257" t="s">
        <v>2080</v>
      </c>
      <c r="H70" s="257" t="s">
        <v>2033</v>
      </c>
      <c r="I70" s="50" t="s">
        <v>1958</v>
      </c>
      <c r="J70" s="262">
        <v>24730</v>
      </c>
      <c r="K70" s="257" t="s">
        <v>1199</v>
      </c>
      <c r="P70" s="245"/>
      <c r="Q70" s="245"/>
      <c r="R70" s="245"/>
      <c r="S70" s="245"/>
      <c r="T70" s="245"/>
      <c r="U70" s="245"/>
    </row>
    <row r="71" spans="2:21" x14ac:dyDescent="0.3">
      <c r="B71" s="191" t="str">
        <f>IFERROR(VLOOKUP(Government_revenues_table[[#This Row],[GFS Classification]],Table6_GFS_codes_classification[],COLUMNS($F:F)+3,FALSE),"Do not enter data")</f>
        <v>Other revenue (14E)</v>
      </c>
      <c r="C71" s="191" t="str">
        <f>IFERROR(VLOOKUP(Government_revenues_table[[#This Row],[GFS Classification]],Table6_GFS_codes_classification[],COLUMNS($F:G)+3,FALSE),"Do not enter data")</f>
        <v>Sales of goods and services (142E)</v>
      </c>
      <c r="D71" s="191" t="str">
        <f>IFERROR(VLOOKUP(Government_revenues_table[[#This Row],[GFS Classification]],Table6_GFS_codes_classification[],COLUMNS($F:H)+3,FALSE),"Do not enter data")</f>
        <v>Administrative fees for government services (1422E)</v>
      </c>
      <c r="E71" s="191" t="str">
        <f>IFERROR(VLOOKUP(Government_revenues_table[[#This Row],[GFS Classification]],Table6_GFS_codes_classification[],COLUMNS($F:I)+3,FALSE),"Do not enter data")</f>
        <v>Administrative fees for government services (1422E)</v>
      </c>
      <c r="F71" s="257" t="s">
        <v>1508</v>
      </c>
      <c r="G71" s="257" t="s">
        <v>2080</v>
      </c>
      <c r="H71" s="257" t="s">
        <v>2027</v>
      </c>
      <c r="I71" s="50" t="s">
        <v>1958</v>
      </c>
      <c r="J71" s="262">
        <v>168350</v>
      </c>
      <c r="K71" s="257" t="s">
        <v>1199</v>
      </c>
      <c r="P71" s="245"/>
      <c r="Q71" s="245"/>
      <c r="R71" s="245"/>
      <c r="S71" s="245"/>
      <c r="T71" s="245"/>
      <c r="U71" s="245"/>
    </row>
    <row r="72" spans="2:21" x14ac:dyDescent="0.3">
      <c r="B72" s="191" t="str">
        <f>IFERROR(VLOOKUP(Government_revenues_table[[#This Row],[GFS Classification]],Table6_GFS_codes_classification[],COLUMNS($F:F)+3,FALSE),"Do not enter data")</f>
        <v>Other revenue (14E)</v>
      </c>
      <c r="C72" s="191" t="str">
        <f>IFERROR(VLOOKUP(Government_revenues_table[[#This Row],[GFS Classification]],Table6_GFS_codes_classification[],COLUMNS($F:G)+3,FALSE),"Do not enter data")</f>
        <v>Sales of goods and services (142E)</v>
      </c>
      <c r="D72" s="191" t="str">
        <f>IFERROR(VLOOKUP(Government_revenues_table[[#This Row],[GFS Classification]],Table6_GFS_codes_classification[],COLUMNS($F:H)+3,FALSE),"Do not enter data")</f>
        <v>Administrative fees for government services (1422E)</v>
      </c>
      <c r="E72" s="191" t="str">
        <f>IFERROR(VLOOKUP(Government_revenues_table[[#This Row],[GFS Classification]],Table6_GFS_codes_classification[],COLUMNS($F:I)+3,FALSE),"Do not enter data")</f>
        <v>Administrative fees for government services (1422E)</v>
      </c>
      <c r="F72" s="257" t="s">
        <v>1508</v>
      </c>
      <c r="G72" s="257" t="s">
        <v>2080</v>
      </c>
      <c r="H72" s="257" t="s">
        <v>2012</v>
      </c>
      <c r="I72" s="50" t="s">
        <v>1958</v>
      </c>
      <c r="J72" s="262">
        <v>47140</v>
      </c>
      <c r="K72" s="257" t="s">
        <v>1199</v>
      </c>
      <c r="P72" s="245"/>
      <c r="Q72" s="245"/>
      <c r="R72" s="245"/>
      <c r="S72" s="245"/>
      <c r="T72" s="245"/>
      <c r="U72" s="245"/>
    </row>
    <row r="73" spans="2:21" x14ac:dyDescent="0.3">
      <c r="B73" s="191" t="str">
        <f>IFERROR(VLOOKUP(Government_revenues_table[[#This Row],[GFS Classification]],Table6_GFS_codes_classification[],COLUMNS($F:F)+3,FALSE),"Do not enter data")</f>
        <v>Other revenue (14E)</v>
      </c>
      <c r="C73" s="191" t="str">
        <f>IFERROR(VLOOKUP(Government_revenues_table[[#This Row],[GFS Classification]],Table6_GFS_codes_classification[],COLUMNS($F:G)+3,FALSE),"Do not enter data")</f>
        <v>Sales of goods and services (142E)</v>
      </c>
      <c r="D73" s="191" t="str">
        <f>IFERROR(VLOOKUP(Government_revenues_table[[#This Row],[GFS Classification]],Table6_GFS_codes_classification[],COLUMNS($F:H)+3,FALSE),"Do not enter data")</f>
        <v>Administrative fees for government services (1422E)</v>
      </c>
      <c r="E73" s="191" t="str">
        <f>IFERROR(VLOOKUP(Government_revenues_table[[#This Row],[GFS Classification]],Table6_GFS_codes_classification[],COLUMNS($F:I)+3,FALSE),"Do not enter data")</f>
        <v>Administrative fees for government services (1422E)</v>
      </c>
      <c r="F73" s="257" t="s">
        <v>1508</v>
      </c>
      <c r="G73" s="257" t="s">
        <v>2080</v>
      </c>
      <c r="H73" s="257" t="s">
        <v>2072</v>
      </c>
      <c r="I73" s="50" t="s">
        <v>1958</v>
      </c>
      <c r="J73" s="262">
        <v>1000</v>
      </c>
      <c r="K73" s="257" t="s">
        <v>1199</v>
      </c>
      <c r="P73" s="245"/>
      <c r="Q73" s="245"/>
      <c r="R73" s="245"/>
      <c r="S73" s="245"/>
      <c r="T73" s="245"/>
      <c r="U73" s="245"/>
    </row>
    <row r="74" spans="2:21" x14ac:dyDescent="0.3">
      <c r="B74" s="191" t="str">
        <f>IFERROR(VLOOKUP(Government_revenues_table[[#This Row],[GFS Classification]],Table6_GFS_codes_classification[],COLUMNS($F:F)+3,FALSE),"Do not enter data")</f>
        <v>Taxes (11E)</v>
      </c>
      <c r="C74" s="191" t="str">
        <f>IFERROR(VLOOKUP(Government_revenues_table[[#This Row],[GFS Classification]],Table6_GFS_codes_classification[],COLUMNS($F:G)+3,FALSE),"Do not enter data")</f>
        <v>Taxes on goods and services (114E)</v>
      </c>
      <c r="D74" s="191" t="str">
        <f>IFERROR(VLOOKUP(Government_revenues_table[[#This Row],[GFS Classification]],Table6_GFS_codes_classification[],COLUMNS($F:H)+3,FALSE),"Do not enter data")</f>
        <v>Taxes on use of goods/permission to use goods or perform activities (1145E)</v>
      </c>
      <c r="E74" s="191" t="str">
        <f>IFERROR(VLOOKUP(Government_revenues_table[[#This Row],[GFS Classification]],Table6_GFS_codes_classification[],COLUMNS($F:I)+3,FALSE),"Do not enter data")</f>
        <v>Licence fees (114521E)</v>
      </c>
      <c r="F74" s="257" t="s">
        <v>1525</v>
      </c>
      <c r="G74" s="257" t="s">
        <v>2080</v>
      </c>
      <c r="H74" s="257" t="s">
        <v>2073</v>
      </c>
      <c r="I74" s="50" t="s">
        <v>1958</v>
      </c>
      <c r="J74" s="262">
        <v>0</v>
      </c>
      <c r="K74" s="257" t="s">
        <v>1199</v>
      </c>
      <c r="P74" s="245"/>
      <c r="Q74" s="245"/>
      <c r="R74" s="245"/>
      <c r="S74" s="245"/>
      <c r="T74" s="245"/>
      <c r="U74" s="245"/>
    </row>
    <row r="75" spans="2:21" x14ac:dyDescent="0.3">
      <c r="B75" s="191" t="str">
        <f>IFERROR(VLOOKUP(Government_revenues_table[[#This Row],[GFS Classification]],Table6_GFS_codes_classification[],COLUMNS($F:F)+3,FALSE),"Do not enter data")</f>
        <v>Other revenue (14E)</v>
      </c>
      <c r="C75" s="191" t="str">
        <f>IFERROR(VLOOKUP(Government_revenues_table[[#This Row],[GFS Classification]],Table6_GFS_codes_classification[],COLUMNS($F:G)+3,FALSE),"Do not enter data")</f>
        <v>Sales of goods and services (142E)</v>
      </c>
      <c r="D75" s="191" t="str">
        <f>IFERROR(VLOOKUP(Government_revenues_table[[#This Row],[GFS Classification]],Table6_GFS_codes_classification[],COLUMNS($F:H)+3,FALSE),"Do not enter data")</f>
        <v>Administrative fees for government services (1422E)</v>
      </c>
      <c r="E75" s="191" t="str">
        <f>IFERROR(VLOOKUP(Government_revenues_table[[#This Row],[GFS Classification]],Table6_GFS_codes_classification[],COLUMNS($F:I)+3,FALSE),"Do not enter data")</f>
        <v>Administrative fees for government services (1422E)</v>
      </c>
      <c r="F75" s="257" t="s">
        <v>1508</v>
      </c>
      <c r="G75" s="257" t="s">
        <v>2080</v>
      </c>
      <c r="H75" s="257" t="s">
        <v>2074</v>
      </c>
      <c r="I75" s="50" t="s">
        <v>1958</v>
      </c>
      <c r="J75" s="262">
        <v>2625.01</v>
      </c>
      <c r="K75" s="257" t="s">
        <v>1199</v>
      </c>
      <c r="P75" s="245"/>
      <c r="Q75" s="245"/>
      <c r="R75" s="245"/>
      <c r="S75" s="245"/>
      <c r="T75" s="245"/>
      <c r="U75" s="245"/>
    </row>
    <row r="76" spans="2:21" x14ac:dyDescent="0.3">
      <c r="B76" s="191" t="str">
        <f>IFERROR(VLOOKUP(Government_revenues_table[[#This Row],[GFS Classification]],Table6_GFS_codes_classification[],COLUMNS($F:F)+3,FALSE),"Do not enter data")</f>
        <v>Other revenue (14E)</v>
      </c>
      <c r="C76" s="191" t="str">
        <f>IFERROR(VLOOKUP(Government_revenues_table[[#This Row],[GFS Classification]],Table6_GFS_codes_classification[],COLUMNS($F:G)+3,FALSE),"Do not enter data")</f>
        <v>Sales of goods and services (142E)</v>
      </c>
      <c r="D76" s="191" t="str">
        <f>IFERROR(VLOOKUP(Government_revenues_table[[#This Row],[GFS Classification]],Table6_GFS_codes_classification[],COLUMNS($F:H)+3,FALSE),"Do not enter data")</f>
        <v>Administrative fees for government services (1422E)</v>
      </c>
      <c r="E76" s="191" t="str">
        <f>IFERROR(VLOOKUP(Government_revenues_table[[#This Row],[GFS Classification]],Table6_GFS_codes_classification[],COLUMNS($F:I)+3,FALSE),"Do not enter data")</f>
        <v>Administrative fees for government services (1422E)</v>
      </c>
      <c r="F76" s="257" t="s">
        <v>1508</v>
      </c>
      <c r="G76" s="257" t="s">
        <v>2080</v>
      </c>
      <c r="H76" s="257" t="s">
        <v>2016</v>
      </c>
      <c r="I76" s="50" t="s">
        <v>1958</v>
      </c>
      <c r="J76" s="262">
        <v>413338.76</v>
      </c>
      <c r="K76" s="257" t="s">
        <v>1199</v>
      </c>
      <c r="P76" s="245"/>
      <c r="Q76" s="245"/>
      <c r="R76" s="245"/>
      <c r="S76" s="245"/>
      <c r="T76" s="245"/>
      <c r="U76" s="245"/>
    </row>
    <row r="77" spans="2:21" x14ac:dyDescent="0.3">
      <c r="B77" s="191" t="str">
        <f>IFERROR(VLOOKUP(Government_revenues_table[[#This Row],[GFS Classification]],Table6_GFS_codes_classification[],COLUMNS($F:F)+3,FALSE),"Do not enter data")</f>
        <v>Taxes (11E)</v>
      </c>
      <c r="C77" s="191" t="str">
        <f>IFERROR(VLOOKUP(Government_revenues_table[[#This Row],[GFS Classification]],Table6_GFS_codes_classification[],COLUMNS($F:G)+3,FALSE),"Do not enter data")</f>
        <v>Taxes on international trade and transactions (115E)</v>
      </c>
      <c r="D77" s="191" t="str">
        <f>IFERROR(VLOOKUP(Government_revenues_table[[#This Row],[GFS Classification]],Table6_GFS_codes_classification[],COLUMNS($F:H)+3,FALSE),"Do not enter data")</f>
        <v>Customs and other import duties (1151E)</v>
      </c>
      <c r="E77" s="191" t="str">
        <f>IFERROR(VLOOKUP(Government_revenues_table[[#This Row],[GFS Classification]],Table6_GFS_codes_classification[],COLUMNS($F:I)+3,FALSE),"Do not enter data")</f>
        <v>Customs and other import duties (1151E)</v>
      </c>
      <c r="F77" s="257" t="s">
        <v>1531</v>
      </c>
      <c r="G77" s="257" t="s">
        <v>2080</v>
      </c>
      <c r="H77" s="257" t="s">
        <v>2032</v>
      </c>
      <c r="I77" s="50" t="s">
        <v>1958</v>
      </c>
      <c r="J77" s="262">
        <v>26748.17</v>
      </c>
      <c r="K77" s="257" t="s">
        <v>1199</v>
      </c>
      <c r="P77" s="245"/>
      <c r="Q77" s="245"/>
      <c r="R77" s="245"/>
      <c r="S77" s="245"/>
      <c r="T77" s="245"/>
      <c r="U77" s="245"/>
    </row>
    <row r="78" spans="2:21" x14ac:dyDescent="0.3">
      <c r="B78" s="191" t="str">
        <f>IFERROR(VLOOKUP(Government_revenues_table[[#This Row],[GFS Classification]],Table6_GFS_codes_classification[],COLUMNS($F:F)+3,FALSE),"Do not enter data")</f>
        <v>Taxes (11E)</v>
      </c>
      <c r="C78" s="191" t="str">
        <f>IFERROR(VLOOKUP(Government_revenues_table[[#This Row],[GFS Classification]],Table6_GFS_codes_classification[],COLUMNS($F:G)+3,FALSE),"Do not enter data")</f>
        <v>Taxes on international trade and transactions (115E)</v>
      </c>
      <c r="D78" s="191" t="str">
        <f>IFERROR(VLOOKUP(Government_revenues_table[[#This Row],[GFS Classification]],Table6_GFS_codes_classification[],COLUMNS($F:H)+3,FALSE),"Do not enter data")</f>
        <v>Customs and other import duties (1151E)</v>
      </c>
      <c r="E78" s="191" t="str">
        <f>IFERROR(VLOOKUP(Government_revenues_table[[#This Row],[GFS Classification]],Table6_GFS_codes_classification[],COLUMNS($F:I)+3,FALSE),"Do not enter data")</f>
        <v>Customs and other import duties (1151E)</v>
      </c>
      <c r="F78" s="257" t="s">
        <v>1531</v>
      </c>
      <c r="G78" s="257" t="s">
        <v>2080</v>
      </c>
      <c r="H78" s="257" t="s">
        <v>2024</v>
      </c>
      <c r="I78" s="50" t="s">
        <v>1958</v>
      </c>
      <c r="J78" s="262">
        <v>598.17000000000007</v>
      </c>
      <c r="K78" s="257" t="s">
        <v>1199</v>
      </c>
      <c r="P78" s="245"/>
      <c r="Q78" s="245"/>
      <c r="R78" s="245"/>
      <c r="S78" s="245"/>
      <c r="T78" s="245"/>
      <c r="U78" s="245"/>
    </row>
    <row r="79" spans="2:21" x14ac:dyDescent="0.3">
      <c r="B79" s="191" t="str">
        <f>IFERROR(VLOOKUP(Government_revenues_table[[#This Row],[GFS Classification]],Table6_GFS_codes_classification[],COLUMNS($F:F)+3,FALSE),"Do not enter data")</f>
        <v>Taxes (11E)</v>
      </c>
      <c r="C79" s="191" t="str">
        <f>IFERROR(VLOOKUP(Government_revenues_table[[#This Row],[GFS Classification]],Table6_GFS_codes_classification[],COLUMNS($F:G)+3,FALSE),"Do not enter data")</f>
        <v>Taxes on international trade and transactions (115E)</v>
      </c>
      <c r="D79" s="191" t="str">
        <f>IFERROR(VLOOKUP(Government_revenues_table[[#This Row],[GFS Classification]],Table6_GFS_codes_classification[],COLUMNS($F:H)+3,FALSE),"Do not enter data")</f>
        <v>Customs and other import duties (1151E)</v>
      </c>
      <c r="E79" s="191" t="str">
        <f>IFERROR(VLOOKUP(Government_revenues_table[[#This Row],[GFS Classification]],Table6_GFS_codes_classification[],COLUMNS($F:I)+3,FALSE),"Do not enter data")</f>
        <v>Customs and other import duties (1151E)</v>
      </c>
      <c r="F79" s="257" t="s">
        <v>1531</v>
      </c>
      <c r="G79" s="257" t="s">
        <v>2080</v>
      </c>
      <c r="H79" s="257" t="s">
        <v>2026</v>
      </c>
      <c r="I79" s="50" t="s">
        <v>1958</v>
      </c>
      <c r="J79" s="262">
        <v>32948.269999999997</v>
      </c>
      <c r="K79" s="257" t="s">
        <v>1199</v>
      </c>
      <c r="P79" s="245"/>
      <c r="Q79" s="245"/>
      <c r="R79" s="245"/>
      <c r="S79" s="245"/>
      <c r="T79" s="245"/>
      <c r="U79" s="245"/>
    </row>
    <row r="80" spans="2:21" x14ac:dyDescent="0.3">
      <c r="B80" s="191" t="str">
        <f>IFERROR(VLOOKUP(Government_revenues_table[[#This Row],[GFS Classification]],Table6_GFS_codes_classification[],COLUMNS($F:F)+3,FALSE),"Do not enter data")</f>
        <v>Taxes (11E)</v>
      </c>
      <c r="C80" s="191" t="str">
        <f>IFERROR(VLOOKUP(Government_revenues_table[[#This Row],[GFS Classification]],Table6_GFS_codes_classification[],COLUMNS($F:G)+3,FALSE),"Do not enter data")</f>
        <v>Taxes on goods and services (114E)</v>
      </c>
      <c r="D80" s="191" t="str">
        <f>IFERROR(VLOOKUP(Government_revenues_table[[#This Row],[GFS Classification]],Table6_GFS_codes_classification[],COLUMNS($F:H)+3,FALSE),"Do not enter data")</f>
        <v>Excise taxes (1142E)</v>
      </c>
      <c r="E80" s="191" t="str">
        <f>IFERROR(VLOOKUP(Government_revenues_table[[#This Row],[GFS Classification]],Table6_GFS_codes_classification[],COLUMNS($F:I)+3,FALSE),"Do not enter data")</f>
        <v>Excise taxes (1142E)</v>
      </c>
      <c r="F80" s="257" t="s">
        <v>1522</v>
      </c>
      <c r="G80" s="257" t="s">
        <v>2080</v>
      </c>
      <c r="H80" s="257" t="s">
        <v>2042</v>
      </c>
      <c r="I80" s="50" t="s">
        <v>1958</v>
      </c>
      <c r="J80" s="262">
        <v>519.68999999999994</v>
      </c>
      <c r="K80" s="257" t="s">
        <v>1199</v>
      </c>
      <c r="P80" s="245"/>
      <c r="Q80" s="245"/>
      <c r="R80" s="245"/>
      <c r="S80" s="245"/>
      <c r="T80" s="245"/>
      <c r="U80" s="245"/>
    </row>
    <row r="81" spans="2:21" x14ac:dyDescent="0.3">
      <c r="B81" s="191" t="str">
        <f>IFERROR(VLOOKUP(Government_revenues_table[[#This Row],[GFS Classification]],Table6_GFS_codes_classification[],COLUMNS($F:F)+3,FALSE),"Do not enter data")</f>
        <v>Other revenue (14E)</v>
      </c>
      <c r="C81" s="191" t="str">
        <f>IFERROR(VLOOKUP(Government_revenues_table[[#This Row],[GFS Classification]],Table6_GFS_codes_classification[],COLUMNS($F:G)+3,FALSE),"Do not enter data")</f>
        <v>Sales of goods and services (142E)</v>
      </c>
      <c r="D81" s="191" t="str">
        <f>IFERROR(VLOOKUP(Government_revenues_table[[#This Row],[GFS Classification]],Table6_GFS_codes_classification[],COLUMNS($F:H)+3,FALSE),"Do not enter data")</f>
        <v>Administrative fees for government services (1422E)</v>
      </c>
      <c r="E81" s="191" t="str">
        <f>IFERROR(VLOOKUP(Government_revenues_table[[#This Row],[GFS Classification]],Table6_GFS_codes_classification[],COLUMNS($F:I)+3,FALSE),"Do not enter data")</f>
        <v>Administrative fees for government services (1422E)</v>
      </c>
      <c r="F81" s="257" t="s">
        <v>1508</v>
      </c>
      <c r="G81" s="257" t="s">
        <v>2080</v>
      </c>
      <c r="H81" s="257" t="s">
        <v>2052</v>
      </c>
      <c r="I81" s="50" t="s">
        <v>1958</v>
      </c>
      <c r="J81" s="262">
        <v>312.5</v>
      </c>
      <c r="K81" s="257" t="s">
        <v>1199</v>
      </c>
      <c r="P81" s="245"/>
      <c r="Q81" s="245"/>
      <c r="R81" s="245"/>
      <c r="S81" s="245"/>
      <c r="T81" s="245"/>
      <c r="U81" s="245"/>
    </row>
    <row r="82" spans="2:21" x14ac:dyDescent="0.3">
      <c r="B82" s="191" t="str">
        <f>IFERROR(VLOOKUP(Government_revenues_table[[#This Row],[GFS Classification]],Table6_GFS_codes_classification[],COLUMNS($F:F)+3,FALSE),"Do not enter data")</f>
        <v>Other revenue (14E)</v>
      </c>
      <c r="C82" s="191" t="str">
        <f>IFERROR(VLOOKUP(Government_revenues_table[[#This Row],[GFS Classification]],Table6_GFS_codes_classification[],COLUMNS($F:G)+3,FALSE),"Do not enter data")</f>
        <v>Sales of goods and services (142E)</v>
      </c>
      <c r="D82" s="191" t="str">
        <f>IFERROR(VLOOKUP(Government_revenues_table[[#This Row],[GFS Classification]],Table6_GFS_codes_classification[],COLUMNS($F:H)+3,FALSE),"Do not enter data")</f>
        <v>Administrative fees for government services (1422E)</v>
      </c>
      <c r="E82" s="191" t="str">
        <f>IFERROR(VLOOKUP(Government_revenues_table[[#This Row],[GFS Classification]],Table6_GFS_codes_classification[],COLUMNS($F:I)+3,FALSE),"Do not enter data")</f>
        <v>Administrative fees for government services (1422E)</v>
      </c>
      <c r="F82" s="257" t="s">
        <v>1508</v>
      </c>
      <c r="G82" s="257" t="s">
        <v>2080</v>
      </c>
      <c r="H82" s="257" t="s">
        <v>2021</v>
      </c>
      <c r="I82" s="50" t="s">
        <v>1959</v>
      </c>
      <c r="J82" s="262">
        <v>914785.47000000009</v>
      </c>
      <c r="K82" s="257" t="s">
        <v>1199</v>
      </c>
      <c r="P82" s="245"/>
      <c r="Q82" s="245"/>
      <c r="R82" s="245"/>
      <c r="S82" s="245"/>
      <c r="T82" s="245"/>
      <c r="U82" s="245"/>
    </row>
    <row r="83" spans="2:21" x14ac:dyDescent="0.3">
      <c r="B83" s="191" t="str">
        <f>IFERROR(VLOOKUP(Government_revenues_table[[#This Row],[GFS Classification]],Table6_GFS_codes_classification[],COLUMNS($F:F)+3,FALSE),"Do not enter data")</f>
        <v>Other revenue (14E)</v>
      </c>
      <c r="C83" s="191" t="str">
        <f>IFERROR(VLOOKUP(Government_revenues_table[[#This Row],[GFS Classification]],Table6_GFS_codes_classification[],COLUMNS($F:G)+3,FALSE),"Do not enter data")</f>
        <v>Sales of goods and services (142E)</v>
      </c>
      <c r="D83" s="191" t="str">
        <f>IFERROR(VLOOKUP(Government_revenues_table[[#This Row],[GFS Classification]],Table6_GFS_codes_classification[],COLUMNS($F:H)+3,FALSE),"Do not enter data")</f>
        <v>Administrative fees for government services (1422E)</v>
      </c>
      <c r="E83" s="191" t="str">
        <f>IFERROR(VLOOKUP(Government_revenues_table[[#This Row],[GFS Classification]],Table6_GFS_codes_classification[],COLUMNS($F:I)+3,FALSE),"Do not enter data")</f>
        <v>Administrative fees for government services (1422E)</v>
      </c>
      <c r="F83" s="257" t="s">
        <v>1508</v>
      </c>
      <c r="G83" s="257" t="s">
        <v>2080</v>
      </c>
      <c r="H83" s="257" t="s">
        <v>2075</v>
      </c>
      <c r="I83" s="50" t="s">
        <v>1958</v>
      </c>
      <c r="J83" s="262">
        <v>12700</v>
      </c>
      <c r="K83" s="257" t="s">
        <v>1199</v>
      </c>
      <c r="P83" s="245"/>
      <c r="Q83" s="245"/>
      <c r="R83" s="245"/>
      <c r="S83" s="245"/>
      <c r="T83" s="245"/>
      <c r="U83" s="245"/>
    </row>
    <row r="84" spans="2:21" x14ac:dyDescent="0.3">
      <c r="B84" s="191" t="str">
        <f>IFERROR(VLOOKUP(Government_revenues_table[[#This Row],[GFS Classification]],Table6_GFS_codes_classification[],COLUMNS($F:F)+3,FALSE),"Do not enter data")</f>
        <v>Other revenue (14E)</v>
      </c>
      <c r="C84" s="191" t="str">
        <f>IFERROR(VLOOKUP(Government_revenues_table[[#This Row],[GFS Classification]],Table6_GFS_codes_classification[],COLUMNS($F:G)+3,FALSE),"Do not enter data")</f>
        <v>Sales of goods and services (142E)</v>
      </c>
      <c r="D84" s="191" t="str">
        <f>IFERROR(VLOOKUP(Government_revenues_table[[#This Row],[GFS Classification]],Table6_GFS_codes_classification[],COLUMNS($F:H)+3,FALSE),"Do not enter data")</f>
        <v>Administrative fees for government services (1422E)</v>
      </c>
      <c r="E84" s="191" t="str">
        <f>IFERROR(VLOOKUP(Government_revenues_table[[#This Row],[GFS Classification]],Table6_GFS_codes_classification[],COLUMNS($F:I)+3,FALSE),"Do not enter data")</f>
        <v>Administrative fees for government services (1422E)</v>
      </c>
      <c r="F84" s="257" t="s">
        <v>1508</v>
      </c>
      <c r="G84" s="257" t="s">
        <v>2080</v>
      </c>
      <c r="H84" s="257" t="s">
        <v>2054</v>
      </c>
      <c r="I84" s="50" t="s">
        <v>1958</v>
      </c>
      <c r="J84" s="262">
        <v>8875</v>
      </c>
      <c r="K84" s="257" t="s">
        <v>1199</v>
      </c>
      <c r="P84" s="245"/>
      <c r="Q84" s="245"/>
      <c r="R84" s="245"/>
      <c r="S84" s="245"/>
      <c r="T84" s="245"/>
      <c r="U84" s="245"/>
    </row>
    <row r="85" spans="2:21" x14ac:dyDescent="0.3">
      <c r="B85" s="191" t="str">
        <f>IFERROR(VLOOKUP(Government_revenues_table[[#This Row],[GFS Classification]],Table6_GFS_codes_classification[],COLUMNS($F:F)+3,FALSE),"Do not enter data")</f>
        <v>Other revenue (14E)</v>
      </c>
      <c r="C85" s="191" t="str">
        <f>IFERROR(VLOOKUP(Government_revenues_table[[#This Row],[GFS Classification]],Table6_GFS_codes_classification[],COLUMNS($F:G)+3,FALSE),"Do not enter data")</f>
        <v>Sales of goods and services (142E)</v>
      </c>
      <c r="D85" s="191" t="str">
        <f>IFERROR(VLOOKUP(Government_revenues_table[[#This Row],[GFS Classification]],Table6_GFS_codes_classification[],COLUMNS($F:H)+3,FALSE),"Do not enter data")</f>
        <v>Administrative fees for government services (1422E)</v>
      </c>
      <c r="E85" s="191" t="str">
        <f>IFERROR(VLOOKUP(Government_revenues_table[[#This Row],[GFS Classification]],Table6_GFS_codes_classification[],COLUMNS($F:I)+3,FALSE),"Do not enter data")</f>
        <v>Administrative fees for government services (1422E)</v>
      </c>
      <c r="F85" s="257" t="s">
        <v>1508</v>
      </c>
      <c r="G85" s="257" t="s">
        <v>2080</v>
      </c>
      <c r="H85" s="257" t="s">
        <v>2025</v>
      </c>
      <c r="I85" s="50" t="s">
        <v>1958</v>
      </c>
      <c r="J85" s="262">
        <v>268300</v>
      </c>
      <c r="K85" s="257" t="s">
        <v>1199</v>
      </c>
      <c r="P85" s="245"/>
      <c r="Q85" s="245"/>
      <c r="R85" s="245"/>
      <c r="S85" s="245"/>
      <c r="T85" s="245"/>
      <c r="U85" s="245"/>
    </row>
    <row r="86" spans="2:21" x14ac:dyDescent="0.3">
      <c r="B86" s="191" t="str">
        <f>IFERROR(VLOOKUP(Government_revenues_table[[#This Row],[GFS Classification]],Table6_GFS_codes_classification[],COLUMNS($F:F)+3,FALSE),"Do not enter data")</f>
        <v>Other revenue (14E)</v>
      </c>
      <c r="C86" s="191" t="str">
        <f>IFERROR(VLOOKUP(Government_revenues_table[[#This Row],[GFS Classification]],Table6_GFS_codes_classification[],COLUMNS($F:G)+3,FALSE),"Do not enter data")</f>
        <v>Sales of goods and services (142E)</v>
      </c>
      <c r="D86" s="191" t="str">
        <f>IFERROR(VLOOKUP(Government_revenues_table[[#This Row],[GFS Classification]],Table6_GFS_codes_classification[],COLUMNS($F:H)+3,FALSE),"Do not enter data")</f>
        <v>Administrative fees for government services (1422E)</v>
      </c>
      <c r="E86" s="191" t="str">
        <f>IFERROR(VLOOKUP(Government_revenues_table[[#This Row],[GFS Classification]],Table6_GFS_codes_classification[],COLUMNS($F:I)+3,FALSE),"Do not enter data")</f>
        <v>Administrative fees for government services (1422E)</v>
      </c>
      <c r="F86" s="257" t="s">
        <v>1508</v>
      </c>
      <c r="G86" s="257" t="s">
        <v>2080</v>
      </c>
      <c r="H86" s="257" t="s">
        <v>2031</v>
      </c>
      <c r="I86" s="50" t="s">
        <v>1960</v>
      </c>
      <c r="J86" s="262">
        <v>33557</v>
      </c>
      <c r="K86" s="257" t="s">
        <v>1199</v>
      </c>
      <c r="P86" s="245"/>
      <c r="Q86" s="245"/>
      <c r="R86" s="245"/>
      <c r="S86" s="245"/>
      <c r="T86" s="245"/>
      <c r="U86" s="245"/>
    </row>
    <row r="87" spans="2:21" x14ac:dyDescent="0.3">
      <c r="B87" s="191" t="str">
        <f>IFERROR(VLOOKUP(Government_revenues_table[[#This Row],[GFS Classification]],Table6_GFS_codes_classification[],COLUMNS($F:F)+3,FALSE),"Do not enter data")</f>
        <v>Taxes (11E)</v>
      </c>
      <c r="C87" s="191" t="str">
        <f>IFERROR(VLOOKUP(Government_revenues_table[[#This Row],[GFS Classification]],Table6_GFS_codes_classification[],COLUMNS($F:G)+3,FALSE),"Do not enter data")</f>
        <v>Taxes on goods and services (114E)</v>
      </c>
      <c r="D87" s="191" t="str">
        <f>IFERROR(VLOOKUP(Government_revenues_table[[#This Row],[GFS Classification]],Table6_GFS_codes_classification[],COLUMNS($F:H)+3,FALSE),"Do not enter data")</f>
        <v>General taxes on goods and services (VAT, sales tax, turnover tax) (1141E)</v>
      </c>
      <c r="E87" s="191" t="str">
        <f>IFERROR(VLOOKUP(Government_revenues_table[[#This Row],[GFS Classification]],Table6_GFS_codes_classification[],COLUMNS($F:I)+3,FALSE),"Do not enter data")</f>
        <v>General taxes on goods and services (VAT, sales tax, turnover tax) (1141E)</v>
      </c>
      <c r="F87" s="257" t="s">
        <v>1520</v>
      </c>
      <c r="G87" s="257" t="s">
        <v>2080</v>
      </c>
      <c r="H87" s="257" t="s">
        <v>2028</v>
      </c>
      <c r="I87" s="50" t="s">
        <v>1958</v>
      </c>
      <c r="J87" s="262">
        <v>285817.46999999986</v>
      </c>
      <c r="K87" s="257" t="s">
        <v>1199</v>
      </c>
      <c r="P87" s="245"/>
      <c r="Q87" s="245"/>
      <c r="R87" s="245"/>
      <c r="S87" s="245"/>
      <c r="T87" s="245"/>
      <c r="U87" s="245"/>
    </row>
    <row r="88" spans="2:21" x14ac:dyDescent="0.3">
      <c r="B88" s="191" t="str">
        <f>IFERROR(VLOOKUP(Government_revenues_table[[#This Row],[GFS Classification]],Table6_GFS_codes_classification[],COLUMNS($F:F)+3,FALSE),"Do not enter data")</f>
        <v>Taxes (11E)</v>
      </c>
      <c r="C88" s="191" t="str">
        <f>IFERROR(VLOOKUP(Government_revenues_table[[#This Row],[GFS Classification]],Table6_GFS_codes_classification[],COLUMNS($F:G)+3,FALSE),"Do not enter data")</f>
        <v>Taxes on international trade and transactions (115E)</v>
      </c>
      <c r="D88" s="191" t="str">
        <f>IFERROR(VLOOKUP(Government_revenues_table[[#This Row],[GFS Classification]],Table6_GFS_codes_classification[],COLUMNS($F:H)+3,FALSE),"Do not enter data")</f>
        <v>Customs and other import duties (1151E)</v>
      </c>
      <c r="E88" s="191" t="str">
        <f>IFERROR(VLOOKUP(Government_revenues_table[[#This Row],[GFS Classification]],Table6_GFS_codes_classification[],COLUMNS($F:I)+3,FALSE),"Do not enter data")</f>
        <v>Customs and other import duties (1151E)</v>
      </c>
      <c r="F88" s="257" t="s">
        <v>1531</v>
      </c>
      <c r="G88" s="257" t="s">
        <v>2080</v>
      </c>
      <c r="H88" s="257" t="s">
        <v>2023</v>
      </c>
      <c r="I88" s="50" t="s">
        <v>1958</v>
      </c>
      <c r="J88" s="262">
        <v>394287.51999999996</v>
      </c>
      <c r="K88" s="257" t="s">
        <v>1199</v>
      </c>
      <c r="P88" s="245"/>
      <c r="Q88" s="245"/>
      <c r="R88" s="245"/>
      <c r="S88" s="245"/>
      <c r="T88" s="245"/>
      <c r="U88" s="245"/>
    </row>
    <row r="89" spans="2:21" x14ac:dyDescent="0.3">
      <c r="B89" s="191" t="str">
        <f>IFERROR(VLOOKUP(Government_revenues_table[[#This Row],[GFS Classification]],Table6_GFS_codes_classification[],COLUMNS($F:F)+3,FALSE),"Do not enter data")</f>
        <v>Other revenue (14E)</v>
      </c>
      <c r="C89" s="191" t="str">
        <f>IFERROR(VLOOKUP(Government_revenues_table[[#This Row],[GFS Classification]],Table6_GFS_codes_classification[],COLUMNS($F:G)+3,FALSE),"Do not enter data")</f>
        <v>Sales of goods and services (142E)</v>
      </c>
      <c r="D89" s="191" t="str">
        <f>IFERROR(VLOOKUP(Government_revenues_table[[#This Row],[GFS Classification]],Table6_GFS_codes_classification[],COLUMNS($F:H)+3,FALSE),"Do not enter data")</f>
        <v>Administrative fees for government services (1422E)</v>
      </c>
      <c r="E89" s="191" t="str">
        <f>IFERROR(VLOOKUP(Government_revenues_table[[#This Row],[GFS Classification]],Table6_GFS_codes_classification[],COLUMNS($F:I)+3,FALSE),"Do not enter data")</f>
        <v>Administrative fees for government services (1422E)</v>
      </c>
      <c r="F89" s="257" t="s">
        <v>1508</v>
      </c>
      <c r="G89" s="257" t="s">
        <v>2080</v>
      </c>
      <c r="H89" s="257" t="s">
        <v>2044</v>
      </c>
      <c r="I89" s="50" t="s">
        <v>1958</v>
      </c>
      <c r="J89" s="262">
        <v>540</v>
      </c>
      <c r="K89" s="257" t="s">
        <v>1199</v>
      </c>
      <c r="P89" s="245"/>
      <c r="Q89" s="245"/>
      <c r="R89" s="245"/>
      <c r="S89" s="245"/>
      <c r="T89" s="245"/>
      <c r="U89" s="245"/>
    </row>
    <row r="90" spans="2:21" x14ac:dyDescent="0.3">
      <c r="B90" s="191" t="str">
        <f>IFERROR(VLOOKUP(Government_revenues_table[[#This Row],[GFS Classification]],Table6_GFS_codes_classification[],COLUMNS($F:F)+3,FALSE),"Do not enter data")</f>
        <v>Other revenue (14E)</v>
      </c>
      <c r="C90" s="191" t="str">
        <f>IFERROR(VLOOKUP(Government_revenues_table[[#This Row],[GFS Classification]],Table6_GFS_codes_classification[],COLUMNS($F:G)+3,FALSE),"Do not enter data")</f>
        <v>Sales of goods and services (142E)</v>
      </c>
      <c r="D90" s="191" t="str">
        <f>IFERROR(VLOOKUP(Government_revenues_table[[#This Row],[GFS Classification]],Table6_GFS_codes_classification[],COLUMNS($F:H)+3,FALSE),"Do not enter data")</f>
        <v>Administrative fees for government services (1422E)</v>
      </c>
      <c r="E90" s="191" t="str">
        <f>IFERROR(VLOOKUP(Government_revenues_table[[#This Row],[GFS Classification]],Table6_GFS_codes_classification[],COLUMNS($F:I)+3,FALSE),"Do not enter data")</f>
        <v>Administrative fees for government services (1422E)</v>
      </c>
      <c r="F90" s="257" t="s">
        <v>1508</v>
      </c>
      <c r="G90" s="257" t="s">
        <v>2080</v>
      </c>
      <c r="H90" s="257" t="s">
        <v>2076</v>
      </c>
      <c r="I90" s="50" t="s">
        <v>1958</v>
      </c>
      <c r="J90" s="262">
        <v>2324846.6100000003</v>
      </c>
      <c r="K90" s="257" t="s">
        <v>1199</v>
      </c>
      <c r="P90" s="245"/>
      <c r="Q90" s="245"/>
      <c r="R90" s="245"/>
      <c r="S90" s="245"/>
      <c r="T90" s="245"/>
      <c r="U90" s="245"/>
    </row>
    <row r="91" spans="2:21" x14ac:dyDescent="0.3">
      <c r="B91" s="191" t="str">
        <f>IFERROR(VLOOKUP(Government_revenues_table[[#This Row],[GFS Classification]],Table6_GFS_codes_classification[],COLUMNS($F:F)+3,FALSE),"Do not enter data")</f>
        <v>Other revenue (14E)</v>
      </c>
      <c r="C91" s="191" t="str">
        <f>IFERROR(VLOOKUP(Government_revenues_table[[#This Row],[GFS Classification]],Table6_GFS_codes_classification[],COLUMNS($F:G)+3,FALSE),"Do not enter data")</f>
        <v>Sales of goods and services (142E)</v>
      </c>
      <c r="D91" s="191" t="str">
        <f>IFERROR(VLOOKUP(Government_revenues_table[[#This Row],[GFS Classification]],Table6_GFS_codes_classification[],COLUMNS($F:H)+3,FALSE),"Do not enter data")</f>
        <v>Administrative fees for government services (1422E)</v>
      </c>
      <c r="E91" s="191" t="str">
        <f>IFERROR(VLOOKUP(Government_revenues_table[[#This Row],[GFS Classification]],Table6_GFS_codes_classification[],COLUMNS($F:I)+3,FALSE),"Do not enter data")</f>
        <v>Administrative fees for government services (1422E)</v>
      </c>
      <c r="F91" s="257" t="s">
        <v>1508</v>
      </c>
      <c r="G91" s="257" t="s">
        <v>2080</v>
      </c>
      <c r="H91" s="257" t="s">
        <v>2056</v>
      </c>
      <c r="I91" s="50" t="s">
        <v>1958</v>
      </c>
      <c r="J91" s="262">
        <v>160</v>
      </c>
      <c r="K91" s="257" t="s">
        <v>1199</v>
      </c>
      <c r="P91" s="245"/>
      <c r="Q91" s="245"/>
      <c r="R91" s="245"/>
      <c r="S91" s="245"/>
      <c r="T91" s="245"/>
      <c r="U91" s="245"/>
    </row>
    <row r="92" spans="2:21" x14ac:dyDescent="0.3">
      <c r="B92" s="191" t="str">
        <f>IFERROR(VLOOKUP(Government_revenues_table[[#This Row],[GFS Classification]],Table6_GFS_codes_classification[],COLUMNS($F:F)+3,FALSE),"Do not enter data")</f>
        <v>Other revenue (14E)</v>
      </c>
      <c r="C92" s="191" t="str">
        <f>IFERROR(VLOOKUP(Government_revenues_table[[#This Row],[GFS Classification]],Table6_GFS_codes_classification[],COLUMNS($F:G)+3,FALSE),"Do not enter data")</f>
        <v>Sales of goods and services (142E)</v>
      </c>
      <c r="D92" s="191" t="str">
        <f>IFERROR(VLOOKUP(Government_revenues_table[[#This Row],[GFS Classification]],Table6_GFS_codes_classification[],COLUMNS($F:H)+3,FALSE),"Do not enter data")</f>
        <v>Administrative fees for government services (1422E)</v>
      </c>
      <c r="E92" s="191" t="str">
        <f>IFERROR(VLOOKUP(Government_revenues_table[[#This Row],[GFS Classification]],Table6_GFS_codes_classification[],COLUMNS($F:I)+3,FALSE),"Do not enter data")</f>
        <v>Administrative fees for government services (1422E)</v>
      </c>
      <c r="F92" s="257" t="s">
        <v>1508</v>
      </c>
      <c r="G92" s="257" t="s">
        <v>2080</v>
      </c>
      <c r="H92" s="257" t="s">
        <v>2061</v>
      </c>
      <c r="I92" s="50" t="s">
        <v>1958</v>
      </c>
      <c r="J92" s="262">
        <v>2000</v>
      </c>
      <c r="K92" s="257" t="s">
        <v>1199</v>
      </c>
      <c r="P92" s="245"/>
      <c r="Q92" s="245"/>
      <c r="R92" s="245"/>
      <c r="S92" s="245"/>
      <c r="T92" s="245"/>
      <c r="U92" s="245"/>
    </row>
    <row r="93" spans="2:21" x14ac:dyDescent="0.3">
      <c r="B93" s="191" t="str">
        <f>IFERROR(VLOOKUP(Government_revenues_table[[#This Row],[GFS Classification]],Table6_GFS_codes_classification[],COLUMNS($F:F)+3,FALSE),"Do not enter data")</f>
        <v>Other revenue (14E)</v>
      </c>
      <c r="C93" s="191" t="str">
        <f>IFERROR(VLOOKUP(Government_revenues_table[[#This Row],[GFS Classification]],Table6_GFS_codes_classification[],COLUMNS($F:G)+3,FALSE),"Do not enter data")</f>
        <v>Sales of goods and services (142E)</v>
      </c>
      <c r="D93" s="191" t="str">
        <f>IFERROR(VLOOKUP(Government_revenues_table[[#This Row],[GFS Classification]],Table6_GFS_codes_classification[],COLUMNS($F:H)+3,FALSE),"Do not enter data")</f>
        <v>Administrative fees for government services (1422E)</v>
      </c>
      <c r="E93" s="191" t="str">
        <f>IFERROR(VLOOKUP(Government_revenues_table[[#This Row],[GFS Classification]],Table6_GFS_codes_classification[],COLUMNS($F:I)+3,FALSE),"Do not enter data")</f>
        <v>Administrative fees for government services (1422E)</v>
      </c>
      <c r="F93" s="257" t="s">
        <v>1508</v>
      </c>
      <c r="G93" s="257" t="s">
        <v>2080</v>
      </c>
      <c r="H93" s="257" t="s">
        <v>2062</v>
      </c>
      <c r="I93" s="50" t="s">
        <v>1958</v>
      </c>
      <c r="J93" s="262">
        <v>50</v>
      </c>
      <c r="K93" s="257" t="s">
        <v>1199</v>
      </c>
      <c r="P93" s="245"/>
      <c r="Q93" s="245"/>
      <c r="R93" s="245"/>
      <c r="S93" s="245"/>
      <c r="T93" s="245"/>
      <c r="U93" s="245"/>
    </row>
    <row r="94" spans="2:21" x14ac:dyDescent="0.3">
      <c r="B94" s="191" t="str">
        <f>IFERROR(VLOOKUP(Government_revenues_table[[#This Row],[GFS Classification]],Table6_GFS_codes_classification[],COLUMNS($F:F)+3,FALSE),"Do not enter data")</f>
        <v>Other revenue (14E)</v>
      </c>
      <c r="C94" s="191" t="str">
        <f>IFERROR(VLOOKUP(Government_revenues_table[[#This Row],[GFS Classification]],Table6_GFS_codes_classification[],COLUMNS($F:G)+3,FALSE),"Do not enter data")</f>
        <v>Sales of goods and services (142E)</v>
      </c>
      <c r="D94" s="191" t="str">
        <f>IFERROR(VLOOKUP(Government_revenues_table[[#This Row],[GFS Classification]],Table6_GFS_codes_classification[],COLUMNS($F:H)+3,FALSE),"Do not enter data")</f>
        <v>Administrative fees for government services (1422E)</v>
      </c>
      <c r="E94" s="191" t="str">
        <f>IFERROR(VLOOKUP(Government_revenues_table[[#This Row],[GFS Classification]],Table6_GFS_codes_classification[],COLUMNS($F:I)+3,FALSE),"Do not enter data")</f>
        <v>Administrative fees for government services (1422E)</v>
      </c>
      <c r="F94" s="257" t="s">
        <v>1508</v>
      </c>
      <c r="G94" s="257" t="s">
        <v>2080</v>
      </c>
      <c r="H94" s="257" t="s">
        <v>2063</v>
      </c>
      <c r="I94" s="50" t="s">
        <v>1958</v>
      </c>
      <c r="J94" s="262">
        <v>75</v>
      </c>
      <c r="K94" s="257" t="s">
        <v>1199</v>
      </c>
      <c r="P94" s="245"/>
      <c r="Q94" s="245"/>
      <c r="R94" s="245"/>
      <c r="S94" s="245"/>
      <c r="T94" s="245"/>
      <c r="U94" s="245"/>
    </row>
    <row r="95" spans="2:21" x14ac:dyDescent="0.3">
      <c r="B95" s="191" t="str">
        <f>IFERROR(VLOOKUP(Government_revenues_table[[#This Row],[GFS Classification]],Table6_GFS_codes_classification[],COLUMNS($F:F)+3,FALSE),"Do not enter data")</f>
        <v>Taxes (11E)</v>
      </c>
      <c r="C95" s="191" t="str">
        <f>IFERROR(VLOOKUP(Government_revenues_table[[#This Row],[GFS Classification]],Table6_GFS_codes_classification[],COLUMNS($F:G)+3,FALSE),"Do not enter data")</f>
        <v>Taxes on international trade and transactions (115E)</v>
      </c>
      <c r="D95" s="191" t="str">
        <f>IFERROR(VLOOKUP(Government_revenues_table[[#This Row],[GFS Classification]],Table6_GFS_codes_classification[],COLUMNS($F:H)+3,FALSE),"Do not enter data")</f>
        <v>Taxes on exports (1152E)</v>
      </c>
      <c r="E95" s="191" t="str">
        <f>IFERROR(VLOOKUP(Government_revenues_table[[#This Row],[GFS Classification]],Table6_GFS_codes_classification[],COLUMNS($F:I)+3,FALSE),"Do not enter data")</f>
        <v>Taxes on exports (1152E)</v>
      </c>
      <c r="F95" s="257" t="s">
        <v>1533</v>
      </c>
      <c r="G95" s="257" t="s">
        <v>2080</v>
      </c>
      <c r="H95" s="257" t="s">
        <v>2046</v>
      </c>
      <c r="I95" s="50" t="s">
        <v>1958</v>
      </c>
      <c r="J95" s="262">
        <v>7844.12</v>
      </c>
      <c r="K95" s="257" t="s">
        <v>1199</v>
      </c>
      <c r="P95" s="245"/>
      <c r="Q95" s="245"/>
      <c r="R95" s="245"/>
      <c r="S95" s="245"/>
      <c r="T95" s="245"/>
      <c r="U95" s="245"/>
    </row>
    <row r="96" spans="2:21" x14ac:dyDescent="0.3">
      <c r="B96" s="191" t="str">
        <f>IFERROR(VLOOKUP(Government_revenues_table[[#This Row],[GFS Classification]],Table6_GFS_codes_classification[],COLUMNS($F:F)+3,FALSE),"Do not enter data")</f>
        <v>Other revenue (14E)</v>
      </c>
      <c r="C96" s="191" t="str">
        <f>IFERROR(VLOOKUP(Government_revenues_table[[#This Row],[GFS Classification]],Table6_GFS_codes_classification[],COLUMNS($F:G)+3,FALSE),"Do not enter data")</f>
        <v>Sales of goods and services (142E)</v>
      </c>
      <c r="D96" s="191" t="str">
        <f>IFERROR(VLOOKUP(Government_revenues_table[[#This Row],[GFS Classification]],Table6_GFS_codes_classification[],COLUMNS($F:H)+3,FALSE),"Do not enter data")</f>
        <v>Administrative fees for government services (1422E)</v>
      </c>
      <c r="E96" s="191" t="str">
        <f>IFERROR(VLOOKUP(Government_revenues_table[[#This Row],[GFS Classification]],Table6_GFS_codes_classification[],COLUMNS($F:I)+3,FALSE),"Do not enter data")</f>
        <v>Administrative fees for government services (1422E)</v>
      </c>
      <c r="F96" s="257" t="s">
        <v>1508</v>
      </c>
      <c r="G96" s="257" t="s">
        <v>2080</v>
      </c>
      <c r="H96" s="257" t="s">
        <v>2077</v>
      </c>
      <c r="I96" s="50" t="s">
        <v>1958</v>
      </c>
      <c r="J96" s="262">
        <v>60</v>
      </c>
      <c r="K96" s="257" t="s">
        <v>1199</v>
      </c>
      <c r="P96" s="245"/>
      <c r="Q96" s="245"/>
      <c r="R96" s="245"/>
      <c r="S96" s="245"/>
      <c r="T96" s="245"/>
      <c r="U96" s="245"/>
    </row>
    <row r="97" spans="2:21" x14ac:dyDescent="0.3">
      <c r="B97" s="191" t="str">
        <f>IFERROR(VLOOKUP(Government_revenues_table[[#This Row],[GFS Classification]],Table6_GFS_codes_classification[],COLUMNS($F:F)+3,FALSE),"Do not enter data")</f>
        <v>Other revenue (14E)</v>
      </c>
      <c r="C97" s="191" t="str">
        <f>IFERROR(VLOOKUP(Government_revenues_table[[#This Row],[GFS Classification]],Table6_GFS_codes_classification[],COLUMNS($F:G)+3,FALSE),"Do not enter data")</f>
        <v>Sales of goods and services (142E)</v>
      </c>
      <c r="D97" s="191" t="str">
        <f>IFERROR(VLOOKUP(Government_revenues_table[[#This Row],[GFS Classification]],Table6_GFS_codes_classification[],COLUMNS($F:H)+3,FALSE),"Do not enter data")</f>
        <v>Administrative fees for government services (1422E)</v>
      </c>
      <c r="E97" s="191" t="str">
        <f>IFERROR(VLOOKUP(Government_revenues_table[[#This Row],[GFS Classification]],Table6_GFS_codes_classification[],COLUMNS($F:I)+3,FALSE),"Do not enter data")</f>
        <v>Administrative fees for government services (1422E)</v>
      </c>
      <c r="F97" s="257" t="s">
        <v>1508</v>
      </c>
      <c r="G97" s="257" t="s">
        <v>2080</v>
      </c>
      <c r="H97" s="257" t="s">
        <v>2049</v>
      </c>
      <c r="I97" s="50" t="s">
        <v>1958</v>
      </c>
      <c r="J97" s="262">
        <v>1000</v>
      </c>
      <c r="K97" s="257" t="s">
        <v>1199</v>
      </c>
      <c r="P97" s="245"/>
      <c r="Q97" s="245"/>
      <c r="R97" s="245"/>
      <c r="S97" s="245"/>
      <c r="T97" s="245"/>
      <c r="U97" s="245"/>
    </row>
    <row r="98" spans="2:21" x14ac:dyDescent="0.3">
      <c r="B98" s="191" t="str">
        <f>IFERROR(VLOOKUP(Government_revenues_table[[#This Row],[GFS Classification]],Table6_GFS_codes_classification[],COLUMNS($F:F)+3,FALSE),"Do not enter data")</f>
        <v>Taxes (11E)</v>
      </c>
      <c r="C98" s="191" t="str">
        <f>IFERROR(VLOOKUP(Government_revenues_table[[#This Row],[GFS Classification]],Table6_GFS_codes_classification[],COLUMNS($F:G)+3,FALSE),"Do not enter data")</f>
        <v>Taxes on goods and services (114E)</v>
      </c>
      <c r="D98" s="191" t="str">
        <f>IFERROR(VLOOKUP(Government_revenues_table[[#This Row],[GFS Classification]],Table6_GFS_codes_classification[],COLUMNS($F:H)+3,FALSE),"Do not enter data")</f>
        <v>Taxes on use of goods/permission to use goods or perform activities (1145E)</v>
      </c>
      <c r="E98" s="191" t="str">
        <f>IFERROR(VLOOKUP(Government_revenues_table[[#This Row],[GFS Classification]],Table6_GFS_codes_classification[],COLUMNS($F:I)+3,FALSE),"Do not enter data")</f>
        <v>Motor vehicle taxes (11451E)</v>
      </c>
      <c r="F98" s="257" t="s">
        <v>1529</v>
      </c>
      <c r="G98" s="257" t="s">
        <v>2080</v>
      </c>
      <c r="H98" s="257" t="s">
        <v>2037</v>
      </c>
      <c r="I98" s="50" t="s">
        <v>1958</v>
      </c>
      <c r="J98" s="262">
        <v>34045</v>
      </c>
      <c r="K98" s="257" t="s">
        <v>1199</v>
      </c>
      <c r="P98" s="245"/>
      <c r="Q98" s="245"/>
      <c r="R98" s="245"/>
      <c r="S98" s="245"/>
      <c r="T98" s="245"/>
      <c r="U98" s="245"/>
    </row>
    <row r="99" spans="2:21" x14ac:dyDescent="0.3">
      <c r="B99" s="191" t="str">
        <f>IFERROR(VLOOKUP(Government_revenues_table[[#This Row],[GFS Classification]],Table6_GFS_codes_classification[],COLUMNS($F:F)+3,FALSE),"Do not enter data")</f>
        <v>Taxes (11E)</v>
      </c>
      <c r="C99" s="191" t="str">
        <f>IFERROR(VLOOKUP(Government_revenues_table[[#This Row],[GFS Classification]],Table6_GFS_codes_classification[],COLUMNS($F:G)+3,FALSE),"Do not enter data")</f>
        <v>Taxes on income, profits and capital gains (111E)</v>
      </c>
      <c r="D99" s="191" t="str">
        <f>IFERROR(VLOOKUP(Government_revenues_table[[#This Row],[GFS Classification]],Table6_GFS_codes_classification[],COLUMNS($F:H)+3,FALSE),"Do not enter data")</f>
        <v>Ordinary taxes on income, profits and capital gains (1112E1)</v>
      </c>
      <c r="E99" s="191" t="str">
        <f>IFERROR(VLOOKUP(Government_revenues_table[[#This Row],[GFS Classification]],Table6_GFS_codes_classification[],COLUMNS($F:I)+3,FALSE),"Do not enter data")</f>
        <v>Ordinary taxes on income, profits and capital gains (1112E1)</v>
      </c>
      <c r="F99" s="257" t="s">
        <v>1516</v>
      </c>
      <c r="G99" s="257" t="s">
        <v>2080</v>
      </c>
      <c r="H99" s="257" t="s">
        <v>2043</v>
      </c>
      <c r="I99" s="50" t="s">
        <v>1958</v>
      </c>
      <c r="J99" s="262">
        <v>1000</v>
      </c>
      <c r="K99" s="257" t="s">
        <v>1199</v>
      </c>
      <c r="P99" s="245"/>
      <c r="Q99" s="245"/>
      <c r="R99" s="245"/>
      <c r="S99" s="245"/>
      <c r="T99" s="245"/>
      <c r="U99" s="245"/>
    </row>
    <row r="100" spans="2:21" x14ac:dyDescent="0.3">
      <c r="B100" s="191" t="str">
        <f>IFERROR(VLOOKUP(Government_revenues_table[[#This Row],[GFS Classification]],Table6_GFS_codes_classification[],COLUMNS($F:F)+3,FALSE),"Do not enter data")</f>
        <v>Taxes (11E)</v>
      </c>
      <c r="C100" s="191" t="str">
        <f>IFERROR(VLOOKUP(Government_revenues_table[[#This Row],[GFS Classification]],Table6_GFS_codes_classification[],COLUMNS($F:G)+3,FALSE),"Do not enter data")</f>
        <v>Taxes on income, profits and capital gains (111E)</v>
      </c>
      <c r="D100" s="191" t="str">
        <f>IFERROR(VLOOKUP(Government_revenues_table[[#This Row],[GFS Classification]],Table6_GFS_codes_classification[],COLUMNS($F:H)+3,FALSE),"Do not enter data")</f>
        <v>Ordinary taxes on income, profits and capital gains (1112E1)</v>
      </c>
      <c r="E100" s="191" t="str">
        <f>IFERROR(VLOOKUP(Government_revenues_table[[#This Row],[GFS Classification]],Table6_GFS_codes_classification[],COLUMNS($F:I)+3,FALSE),"Do not enter data")</f>
        <v>Ordinary taxes on income, profits and capital gains (1112E1)</v>
      </c>
      <c r="F100" s="257" t="s">
        <v>1516</v>
      </c>
      <c r="G100" s="257" t="s">
        <v>2080</v>
      </c>
      <c r="H100" s="257" t="s">
        <v>2048</v>
      </c>
      <c r="I100" s="50" t="s">
        <v>1958</v>
      </c>
      <c r="J100" s="262">
        <v>669.19999999999993</v>
      </c>
      <c r="K100" s="257" t="s">
        <v>1199</v>
      </c>
      <c r="P100" s="245"/>
      <c r="Q100" s="245"/>
      <c r="R100" s="245"/>
      <c r="S100" s="245"/>
      <c r="T100" s="245"/>
      <c r="U100" s="245"/>
    </row>
    <row r="101" spans="2:21" x14ac:dyDescent="0.3">
      <c r="B101" s="191" t="str">
        <f>IFERROR(VLOOKUP(Government_revenues_table[[#This Row],[GFS Classification]],Table6_GFS_codes_classification[],COLUMNS($F:F)+3,FALSE),"Do not enter data")</f>
        <v>Other revenue (14E)</v>
      </c>
      <c r="C101" s="191" t="str">
        <f>IFERROR(VLOOKUP(Government_revenues_table[[#This Row],[GFS Classification]],Table6_GFS_codes_classification[],COLUMNS($F:G)+3,FALSE),"Do not enter data")</f>
        <v>Property income (141E)</v>
      </c>
      <c r="D101" s="191" t="str">
        <f>IFERROR(VLOOKUP(Government_revenues_table[[#This Row],[GFS Classification]],Table6_GFS_codes_classification[],COLUMNS($F:H)+3,FALSE),"Do not enter data")</f>
        <v>Rent (1415E)</v>
      </c>
      <c r="E101" s="191" t="str">
        <f>IFERROR(VLOOKUP(Government_revenues_table[[#This Row],[GFS Classification]],Table6_GFS_codes_classification[],COLUMNS($F:I)+3,FALSE),"Do not enter data")</f>
        <v>Other rent payments (1415E5)</v>
      </c>
      <c r="F101" s="257" t="s">
        <v>1510</v>
      </c>
      <c r="G101" s="257" t="s">
        <v>2080</v>
      </c>
      <c r="H101" s="257" t="s">
        <v>2078</v>
      </c>
      <c r="I101" s="50" t="s">
        <v>1958</v>
      </c>
      <c r="J101" s="262">
        <v>2082915.14</v>
      </c>
      <c r="K101" s="257" t="s">
        <v>1199</v>
      </c>
      <c r="P101" s="245"/>
      <c r="Q101" s="245"/>
      <c r="R101" s="245"/>
      <c r="S101" s="245"/>
      <c r="T101" s="245"/>
      <c r="U101" s="245"/>
    </row>
    <row r="102" spans="2:21" x14ac:dyDescent="0.3">
      <c r="B102" s="191" t="str">
        <f>IFERROR(VLOOKUP(Government_revenues_table[[#This Row],[GFS Classification]],Table6_GFS_codes_classification[],COLUMNS($F:F)+3,FALSE),"Do not enter data")</f>
        <v>Taxes (11E)</v>
      </c>
      <c r="C102" s="191" t="str">
        <f>IFERROR(VLOOKUP(Government_revenues_table[[#This Row],[GFS Classification]],Table6_GFS_codes_classification[],COLUMNS($F:G)+3,FALSE),"Do not enter data")</f>
        <v>Taxes on international trade and transactions (115E)</v>
      </c>
      <c r="D102" s="191" t="str">
        <f>IFERROR(VLOOKUP(Government_revenues_table[[#This Row],[GFS Classification]],Table6_GFS_codes_classification[],COLUMNS($F:H)+3,FALSE),"Do not enter data")</f>
        <v>Taxes on exports (1152E)</v>
      </c>
      <c r="E102" s="191" t="str">
        <f>IFERROR(VLOOKUP(Government_revenues_table[[#This Row],[GFS Classification]],Table6_GFS_codes_classification[],COLUMNS($F:I)+3,FALSE),"Do not enter data")</f>
        <v>Taxes on exports (1152E)</v>
      </c>
      <c r="F102" s="257" t="s">
        <v>1533</v>
      </c>
      <c r="G102" s="257" t="s">
        <v>2080</v>
      </c>
      <c r="H102" s="257" t="s">
        <v>2079</v>
      </c>
      <c r="I102" s="50" t="s">
        <v>1958</v>
      </c>
      <c r="J102" s="262">
        <v>46269.03</v>
      </c>
      <c r="K102" s="257" t="s">
        <v>1199</v>
      </c>
      <c r="P102" s="245"/>
      <c r="Q102" s="245"/>
      <c r="R102" s="245"/>
      <c r="S102" s="245"/>
      <c r="T102" s="245"/>
      <c r="U102" s="245"/>
    </row>
    <row r="103" spans="2:21" x14ac:dyDescent="0.3">
      <c r="B103" s="191" t="str">
        <f>IFERROR(VLOOKUP(Government_revenues_table[[#This Row],[GFS Classification]],Table6_GFS_codes_classification[],COLUMNS($F:F)+3,FALSE),"Do not enter data")</f>
        <v>Other revenue (14E)</v>
      </c>
      <c r="C103" s="191" t="str">
        <f>IFERROR(VLOOKUP(Government_revenues_table[[#This Row],[GFS Classification]],Table6_GFS_codes_classification[],COLUMNS($F:G)+3,FALSE),"Do not enter data")</f>
        <v>Fines, penalties, and forfeits (143E)</v>
      </c>
      <c r="D103" s="191" t="str">
        <f>IFERROR(VLOOKUP(Government_revenues_table[[#This Row],[GFS Classification]],Table6_GFS_codes_classification[],COLUMNS($F:H)+3,FALSE),"Do not enter data")</f>
        <v>Fines, penalties, and forfeits (143E)</v>
      </c>
      <c r="E103" s="191" t="str">
        <f>IFERROR(VLOOKUP(Government_revenues_table[[#This Row],[GFS Classification]],Table6_GFS_codes_classification[],COLUMNS($F:I)+3,FALSE),"Do not enter data")</f>
        <v>Fines, penalties, and forfeits (143E)</v>
      </c>
      <c r="F103" s="257" t="s">
        <v>1481</v>
      </c>
      <c r="G103" s="257" t="s">
        <v>988</v>
      </c>
      <c r="H103" s="257" t="s">
        <v>2029</v>
      </c>
      <c r="I103" s="257" t="s">
        <v>1958</v>
      </c>
      <c r="J103" s="262">
        <v>226148</v>
      </c>
      <c r="K103" s="257" t="s">
        <v>1199</v>
      </c>
      <c r="P103" s="245"/>
      <c r="Q103" s="245"/>
      <c r="R103" s="245"/>
      <c r="S103" s="245"/>
      <c r="T103" s="245"/>
      <c r="U103" s="245"/>
    </row>
    <row r="104" spans="2:21" x14ac:dyDescent="0.3">
      <c r="B104" s="191" t="str">
        <f>IFERROR(VLOOKUP(Government_revenues_table[[#This Row],[GFS Classification]],Table6_GFS_codes_classification[],COLUMNS($F:F)+3,FALSE),"Do not enter data")</f>
        <v>Other revenue (14E)</v>
      </c>
      <c r="C104" s="191" t="str">
        <f>IFERROR(VLOOKUP(Government_revenues_table[[#This Row],[GFS Classification]],Table6_GFS_codes_classification[],COLUMNS($F:G)+3,FALSE),"Do not enter data")</f>
        <v>Fines, penalties, and forfeits (143E)</v>
      </c>
      <c r="D104" s="191" t="str">
        <f>IFERROR(VLOOKUP(Government_revenues_table[[#This Row],[GFS Classification]],Table6_GFS_codes_classification[],COLUMNS($F:H)+3,FALSE),"Do not enter data")</f>
        <v>Fines, penalties, and forfeits (143E)</v>
      </c>
      <c r="E104" s="191" t="str">
        <f>IFERROR(VLOOKUP(Government_revenues_table[[#This Row],[GFS Classification]],Table6_GFS_codes_classification[],COLUMNS($F:I)+3,FALSE),"Do not enter data")</f>
        <v>Fines, penalties, and forfeits (143E)</v>
      </c>
      <c r="F104" s="257" t="s">
        <v>1481</v>
      </c>
      <c r="G104" s="257" t="s">
        <v>988</v>
      </c>
      <c r="H104" s="257" t="s">
        <v>2011</v>
      </c>
      <c r="I104" s="257" t="s">
        <v>1958</v>
      </c>
      <c r="J104" s="262">
        <v>89924</v>
      </c>
      <c r="K104" s="257" t="s">
        <v>1199</v>
      </c>
      <c r="P104" s="245"/>
      <c r="Q104" s="245"/>
      <c r="R104" s="245"/>
      <c r="S104" s="245"/>
      <c r="T104" s="245"/>
      <c r="U104" s="245"/>
    </row>
    <row r="105" spans="2:21" x14ac:dyDescent="0.3">
      <c r="B105" s="191" t="str">
        <f>IFERROR(VLOOKUP(Government_revenues_table[[#This Row],[GFS Classification]],Table6_GFS_codes_classification[],COLUMNS($F:F)+3,FALSE),"Do not enter data")</f>
        <v>Taxes (11E)</v>
      </c>
      <c r="C105" s="191" t="str">
        <f>IFERROR(VLOOKUP(Government_revenues_table[[#This Row],[GFS Classification]],Table6_GFS_codes_classification[],COLUMNS($F:G)+3,FALSE),"Do not enter data")</f>
        <v>Taxes on goods and services (114E)</v>
      </c>
      <c r="D105" s="191" t="str">
        <f>IFERROR(VLOOKUP(Government_revenues_table[[#This Row],[GFS Classification]],Table6_GFS_codes_classification[],COLUMNS($F:H)+3,FALSE),"Do not enter data")</f>
        <v>Taxes on use of goods/permission to use goods or perform activities (1145E)</v>
      </c>
      <c r="E105" s="191" t="str">
        <f>IFERROR(VLOOKUP(Government_revenues_table[[#This Row],[GFS Classification]],Table6_GFS_codes_classification[],COLUMNS($F:I)+3,FALSE),"Do not enter data")</f>
        <v>Motor vehicle taxes (11451E)</v>
      </c>
      <c r="F105" s="257" t="s">
        <v>1529</v>
      </c>
      <c r="G105" s="257" t="s">
        <v>988</v>
      </c>
      <c r="H105" s="257" t="s">
        <v>2030</v>
      </c>
      <c r="I105" s="257" t="s">
        <v>1958</v>
      </c>
      <c r="J105" s="262">
        <v>206294</v>
      </c>
      <c r="K105" s="257" t="s">
        <v>1199</v>
      </c>
      <c r="P105" s="245"/>
      <c r="Q105" s="245"/>
      <c r="R105" s="245"/>
      <c r="S105" s="245"/>
      <c r="T105" s="245"/>
      <c r="U105" s="245"/>
    </row>
    <row r="106" spans="2:21" x14ac:dyDescent="0.3">
      <c r="B106" s="191" t="str">
        <f>IFERROR(VLOOKUP(Government_revenues_table[[#This Row],[GFS Classification]],Table6_GFS_codes_classification[],COLUMNS($F:F)+3,FALSE),"Do not enter data")</f>
        <v>Other revenue (14E)</v>
      </c>
      <c r="C106" s="191" t="str">
        <f>IFERROR(VLOOKUP(Government_revenues_table[[#This Row],[GFS Classification]],Table6_GFS_codes_classification[],COLUMNS($F:G)+3,FALSE),"Do not enter data")</f>
        <v>Sales of goods and services (142E)</v>
      </c>
      <c r="D106" s="191" t="str">
        <f>IFERROR(VLOOKUP(Government_revenues_table[[#This Row],[GFS Classification]],Table6_GFS_codes_classification[],COLUMNS($F:H)+3,FALSE),"Do not enter data")</f>
        <v>Administrative fees for government services (1422E)</v>
      </c>
      <c r="E106" s="191" t="str">
        <f>IFERROR(VLOOKUP(Government_revenues_table[[#This Row],[GFS Classification]],Table6_GFS_codes_classification[],COLUMNS($F:I)+3,FALSE),"Do not enter data")</f>
        <v>Administrative fees for government services (1422E)</v>
      </c>
      <c r="F106" s="257" t="s">
        <v>1508</v>
      </c>
      <c r="G106" s="257" t="s">
        <v>988</v>
      </c>
      <c r="H106" s="257" t="s">
        <v>2033</v>
      </c>
      <c r="I106" s="257" t="s">
        <v>1958</v>
      </c>
      <c r="J106" s="262">
        <v>142040</v>
      </c>
      <c r="K106" s="257" t="s">
        <v>1199</v>
      </c>
      <c r="P106" s="245"/>
      <c r="Q106" s="245"/>
      <c r="R106" s="245"/>
      <c r="S106" s="245"/>
      <c r="T106" s="245"/>
      <c r="U106" s="245"/>
    </row>
    <row r="107" spans="2:21" x14ac:dyDescent="0.3">
      <c r="B107" s="191" t="str">
        <f>IFERROR(VLOOKUP(Government_revenues_table[[#This Row],[GFS Classification]],Table6_GFS_codes_classification[],COLUMNS($F:F)+3,FALSE),"Do not enter data")</f>
        <v>Other revenue (14E)</v>
      </c>
      <c r="C107" s="191" t="str">
        <f>IFERROR(VLOOKUP(Government_revenues_table[[#This Row],[GFS Classification]],Table6_GFS_codes_classification[],COLUMNS($F:G)+3,FALSE),"Do not enter data")</f>
        <v>Sales of goods and services (142E)</v>
      </c>
      <c r="D107" s="191" t="str">
        <f>IFERROR(VLOOKUP(Government_revenues_table[[#This Row],[GFS Classification]],Table6_GFS_codes_classification[],COLUMNS($F:H)+3,FALSE),"Do not enter data")</f>
        <v>Administrative fees for government services (1422E)</v>
      </c>
      <c r="E107" s="191" t="str">
        <f>IFERROR(VLOOKUP(Government_revenues_table[[#This Row],[GFS Classification]],Table6_GFS_codes_classification[],COLUMNS($F:I)+3,FALSE),"Do not enter data")</f>
        <v>Administrative fees for government services (1422E)</v>
      </c>
      <c r="F107" s="257" t="s">
        <v>1508</v>
      </c>
      <c r="G107" s="257" t="s">
        <v>988</v>
      </c>
      <c r="H107" s="257" t="s">
        <v>2027</v>
      </c>
      <c r="I107" s="257" t="s">
        <v>1958</v>
      </c>
      <c r="J107" s="262">
        <v>407350</v>
      </c>
      <c r="K107" s="257" t="s">
        <v>1199</v>
      </c>
      <c r="P107" s="245"/>
      <c r="Q107" s="245"/>
      <c r="R107" s="245"/>
      <c r="S107" s="245"/>
      <c r="T107" s="245"/>
      <c r="U107" s="245"/>
    </row>
    <row r="108" spans="2:21" x14ac:dyDescent="0.3">
      <c r="B108" s="191" t="str">
        <f>IFERROR(VLOOKUP(Government_revenues_table[[#This Row],[GFS Classification]],Table6_GFS_codes_classification[],COLUMNS($F:F)+3,FALSE),"Do not enter data")</f>
        <v>Other revenue (14E)</v>
      </c>
      <c r="C108" s="191" t="str">
        <f>IFERROR(VLOOKUP(Government_revenues_table[[#This Row],[GFS Classification]],Table6_GFS_codes_classification[],COLUMNS($F:G)+3,FALSE),"Do not enter data")</f>
        <v>Sales of goods and services (142E)</v>
      </c>
      <c r="D108" s="191" t="str">
        <f>IFERROR(VLOOKUP(Government_revenues_table[[#This Row],[GFS Classification]],Table6_GFS_codes_classification[],COLUMNS($F:H)+3,FALSE),"Do not enter data")</f>
        <v>Administrative fees for government services (1422E)</v>
      </c>
      <c r="E108" s="191" t="str">
        <f>IFERROR(VLOOKUP(Government_revenues_table[[#This Row],[GFS Classification]],Table6_GFS_codes_classification[],COLUMNS($F:I)+3,FALSE),"Do not enter data")</f>
        <v>Administrative fees for government services (1422E)</v>
      </c>
      <c r="F108" s="257" t="s">
        <v>1508</v>
      </c>
      <c r="G108" s="257" t="s">
        <v>988</v>
      </c>
      <c r="H108" s="257" t="s">
        <v>2045</v>
      </c>
      <c r="I108" s="257" t="s">
        <v>1958</v>
      </c>
      <c r="J108" s="262">
        <v>2392</v>
      </c>
      <c r="K108" s="257" t="s">
        <v>1199</v>
      </c>
      <c r="P108" s="245"/>
      <c r="Q108" s="245"/>
      <c r="R108" s="245"/>
      <c r="S108" s="245"/>
      <c r="T108" s="245"/>
      <c r="U108" s="245"/>
    </row>
    <row r="109" spans="2:21" x14ac:dyDescent="0.3">
      <c r="B109" s="191" t="str">
        <f>IFERROR(VLOOKUP(Government_revenues_table[[#This Row],[GFS Classification]],Table6_GFS_codes_classification[],COLUMNS($F:F)+3,FALSE),"Do not enter data")</f>
        <v>Other revenue (14E)</v>
      </c>
      <c r="C109" s="191" t="str">
        <f>IFERROR(VLOOKUP(Government_revenues_table[[#This Row],[GFS Classification]],Table6_GFS_codes_classification[],COLUMNS($F:G)+3,FALSE),"Do not enter data")</f>
        <v>Sales of goods and services (142E)</v>
      </c>
      <c r="D109" s="191" t="str">
        <f>IFERROR(VLOOKUP(Government_revenues_table[[#This Row],[GFS Classification]],Table6_GFS_codes_classification[],COLUMNS($F:H)+3,FALSE),"Do not enter data")</f>
        <v>Administrative fees for government services (1422E)</v>
      </c>
      <c r="E109" s="191" t="str">
        <f>IFERROR(VLOOKUP(Government_revenues_table[[#This Row],[GFS Classification]],Table6_GFS_codes_classification[],COLUMNS($F:I)+3,FALSE),"Do not enter data")</f>
        <v>Administrative fees for government services (1422E)</v>
      </c>
      <c r="F109" s="257" t="s">
        <v>1508</v>
      </c>
      <c r="G109" s="257" t="s">
        <v>988</v>
      </c>
      <c r="H109" s="257" t="s">
        <v>2012</v>
      </c>
      <c r="I109" s="257" t="s">
        <v>1958</v>
      </c>
      <c r="J109" s="262">
        <v>129580</v>
      </c>
      <c r="K109" s="257" t="s">
        <v>1199</v>
      </c>
      <c r="P109" s="245"/>
      <c r="Q109" s="245"/>
      <c r="R109" s="245"/>
      <c r="S109" s="245"/>
      <c r="T109" s="245"/>
      <c r="U109" s="245"/>
    </row>
    <row r="110" spans="2:21" x14ac:dyDescent="0.3">
      <c r="B110" s="191" t="str">
        <f>IFERROR(VLOOKUP(Government_revenues_table[[#This Row],[GFS Classification]],Table6_GFS_codes_classification[],COLUMNS($F:F)+3,FALSE),"Do not enter data")</f>
        <v>Taxes (11E)</v>
      </c>
      <c r="C110" s="191" t="str">
        <f>IFERROR(VLOOKUP(Government_revenues_table[[#This Row],[GFS Classification]],Table6_GFS_codes_classification[],COLUMNS($F:G)+3,FALSE),"Do not enter data")</f>
        <v>Taxes on income, profits and capital gains (111E)</v>
      </c>
      <c r="D110" s="191" t="str">
        <f>IFERROR(VLOOKUP(Government_revenues_table[[#This Row],[GFS Classification]],Table6_GFS_codes_classification[],COLUMNS($F:H)+3,FALSE),"Do not enter data")</f>
        <v>Ordinary taxes on income, profits and capital gains (1112E1)</v>
      </c>
      <c r="E110" s="191" t="str">
        <f>IFERROR(VLOOKUP(Government_revenues_table[[#This Row],[GFS Classification]],Table6_GFS_codes_classification[],COLUMNS($F:I)+3,FALSE),"Do not enter data")</f>
        <v>Ordinary taxes on income, profits and capital gains (1112E1)</v>
      </c>
      <c r="F110" s="257" t="s">
        <v>1516</v>
      </c>
      <c r="G110" s="257" t="s">
        <v>988</v>
      </c>
      <c r="H110" s="257" t="s">
        <v>2016</v>
      </c>
      <c r="I110" s="257" t="s">
        <v>1958</v>
      </c>
      <c r="J110" s="262">
        <v>365424</v>
      </c>
      <c r="K110" s="257" t="s">
        <v>1199</v>
      </c>
      <c r="P110" s="245"/>
      <c r="Q110" s="245"/>
      <c r="R110" s="245"/>
      <c r="S110" s="245"/>
      <c r="T110" s="245"/>
      <c r="U110" s="245"/>
    </row>
    <row r="111" spans="2:21" x14ac:dyDescent="0.3">
      <c r="B111" s="191" t="str">
        <f>IFERROR(VLOOKUP(Government_revenues_table[[#This Row],[GFS Classification]],Table6_GFS_codes_classification[],COLUMNS($F:F)+3,FALSE),"Do not enter data")</f>
        <v>Taxes (11E)</v>
      </c>
      <c r="C111" s="191" t="str">
        <f>IFERROR(VLOOKUP(Government_revenues_table[[#This Row],[GFS Classification]],Table6_GFS_codes_classification[],COLUMNS($F:G)+3,FALSE),"Do not enter data")</f>
        <v>Taxes on international trade and transactions (115E)</v>
      </c>
      <c r="D111" s="191" t="str">
        <f>IFERROR(VLOOKUP(Government_revenues_table[[#This Row],[GFS Classification]],Table6_GFS_codes_classification[],COLUMNS($F:H)+3,FALSE),"Do not enter data")</f>
        <v>Customs and other import duties (1151E)</v>
      </c>
      <c r="E111" s="191" t="str">
        <f>IFERROR(VLOOKUP(Government_revenues_table[[#This Row],[GFS Classification]],Table6_GFS_codes_classification[],COLUMNS($F:I)+3,FALSE),"Do not enter data")</f>
        <v>Customs and other import duties (1151E)</v>
      </c>
      <c r="F111" s="257" t="s">
        <v>1531</v>
      </c>
      <c r="G111" s="257" t="s">
        <v>988</v>
      </c>
      <c r="H111" s="257" t="s">
        <v>2032</v>
      </c>
      <c r="I111" s="257" t="s">
        <v>1958</v>
      </c>
      <c r="J111" s="262">
        <v>191958</v>
      </c>
      <c r="K111" s="257" t="s">
        <v>1199</v>
      </c>
      <c r="P111" s="245"/>
      <c r="Q111" s="245"/>
      <c r="R111" s="245"/>
      <c r="S111" s="245"/>
      <c r="T111" s="245"/>
      <c r="U111" s="245"/>
    </row>
    <row r="112" spans="2:21" x14ac:dyDescent="0.3">
      <c r="B112" s="191" t="str">
        <f>IFERROR(VLOOKUP(Government_revenues_table[[#This Row],[GFS Classification]],Table6_GFS_codes_classification[],COLUMNS($F:F)+3,FALSE),"Do not enter data")</f>
        <v>Taxes (11E)</v>
      </c>
      <c r="C112" s="191" t="str">
        <f>IFERROR(VLOOKUP(Government_revenues_table[[#This Row],[GFS Classification]],Table6_GFS_codes_classification[],COLUMNS($F:G)+3,FALSE),"Do not enter data")</f>
        <v>Taxes on international trade and transactions (115E)</v>
      </c>
      <c r="D112" s="191" t="str">
        <f>IFERROR(VLOOKUP(Government_revenues_table[[#This Row],[GFS Classification]],Table6_GFS_codes_classification[],COLUMNS($F:H)+3,FALSE),"Do not enter data")</f>
        <v>Customs and other import duties (1151E)</v>
      </c>
      <c r="E112" s="191" t="str">
        <f>IFERROR(VLOOKUP(Government_revenues_table[[#This Row],[GFS Classification]],Table6_GFS_codes_classification[],COLUMNS($F:I)+3,FALSE),"Do not enter data")</f>
        <v>Customs and other import duties (1151E)</v>
      </c>
      <c r="F112" s="257" t="s">
        <v>1531</v>
      </c>
      <c r="G112" s="257" t="s">
        <v>988</v>
      </c>
      <c r="H112" s="257" t="s">
        <v>2024</v>
      </c>
      <c r="I112" s="257" t="s">
        <v>1958</v>
      </c>
      <c r="J112" s="262">
        <v>558648</v>
      </c>
      <c r="K112" s="257" t="s">
        <v>1199</v>
      </c>
      <c r="P112" s="245"/>
      <c r="Q112" s="245"/>
      <c r="R112" s="245"/>
      <c r="S112" s="245"/>
      <c r="T112" s="245"/>
      <c r="U112" s="245"/>
    </row>
    <row r="113" spans="2:21" x14ac:dyDescent="0.3">
      <c r="B113" s="191" t="str">
        <f>IFERROR(VLOOKUP(Government_revenues_table[[#This Row],[GFS Classification]],Table6_GFS_codes_classification[],COLUMNS($F:F)+3,FALSE),"Do not enter data")</f>
        <v>Taxes (11E)</v>
      </c>
      <c r="C113" s="191" t="str">
        <f>IFERROR(VLOOKUP(Government_revenues_table[[#This Row],[GFS Classification]],Table6_GFS_codes_classification[],COLUMNS($F:G)+3,FALSE),"Do not enter data")</f>
        <v>Taxes on goods and services (114E)</v>
      </c>
      <c r="D113" s="191" t="str">
        <f>IFERROR(VLOOKUP(Government_revenues_table[[#This Row],[GFS Classification]],Table6_GFS_codes_classification[],COLUMNS($F:H)+3,FALSE),"Do not enter data")</f>
        <v>General taxes on goods and services (VAT, sales tax, turnover tax) (1141E)</v>
      </c>
      <c r="E113" s="191" t="str">
        <f>IFERROR(VLOOKUP(Government_revenues_table[[#This Row],[GFS Classification]],Table6_GFS_codes_classification[],COLUMNS($F:I)+3,FALSE),"Do not enter data")</f>
        <v>General taxes on goods and services (VAT, sales tax, turnover tax) (1141E)</v>
      </c>
      <c r="F113" s="257" t="s">
        <v>1520</v>
      </c>
      <c r="G113" s="257" t="s">
        <v>988</v>
      </c>
      <c r="H113" s="257" t="s">
        <v>2040</v>
      </c>
      <c r="I113" s="257" t="s">
        <v>1958</v>
      </c>
      <c r="J113" s="262">
        <v>11363</v>
      </c>
      <c r="K113" s="257" t="s">
        <v>1199</v>
      </c>
      <c r="P113" s="245"/>
      <c r="Q113" s="245"/>
      <c r="R113" s="245"/>
      <c r="S113" s="245"/>
      <c r="T113" s="245"/>
      <c r="U113" s="245"/>
    </row>
    <row r="114" spans="2:21" x14ac:dyDescent="0.3">
      <c r="B114" s="191" t="str">
        <f>IFERROR(VLOOKUP(Government_revenues_table[[#This Row],[GFS Classification]],Table6_GFS_codes_classification[],COLUMNS($F:F)+3,FALSE),"Do not enter data")</f>
        <v>Taxes (11E)</v>
      </c>
      <c r="C114" s="191" t="str">
        <f>IFERROR(VLOOKUP(Government_revenues_table[[#This Row],[GFS Classification]],Table6_GFS_codes_classification[],COLUMNS($F:G)+3,FALSE),"Do not enter data")</f>
        <v>Taxes on international trade and transactions (115E)</v>
      </c>
      <c r="D114" s="191" t="str">
        <f>IFERROR(VLOOKUP(Government_revenues_table[[#This Row],[GFS Classification]],Table6_GFS_codes_classification[],COLUMNS($F:H)+3,FALSE),"Do not enter data")</f>
        <v>Customs and other import duties (1151E)</v>
      </c>
      <c r="E114" s="191" t="str">
        <f>IFERROR(VLOOKUP(Government_revenues_table[[#This Row],[GFS Classification]],Table6_GFS_codes_classification[],COLUMNS($F:I)+3,FALSE),"Do not enter data")</f>
        <v>Customs and other import duties (1151E)</v>
      </c>
      <c r="F114" s="257" t="s">
        <v>1531</v>
      </c>
      <c r="G114" s="257" t="s">
        <v>988</v>
      </c>
      <c r="H114" s="257" t="s">
        <v>2026</v>
      </c>
      <c r="I114" s="257" t="s">
        <v>1958</v>
      </c>
      <c r="J114" s="262">
        <v>492833</v>
      </c>
      <c r="K114" s="257" t="s">
        <v>1199</v>
      </c>
      <c r="P114" s="245"/>
      <c r="Q114" s="245"/>
      <c r="R114" s="245"/>
      <c r="S114" s="245"/>
      <c r="T114" s="245"/>
      <c r="U114" s="245"/>
    </row>
    <row r="115" spans="2:21" x14ac:dyDescent="0.3">
      <c r="B115" s="191" t="str">
        <f>IFERROR(VLOOKUP(Government_revenues_table[[#This Row],[GFS Classification]],Table6_GFS_codes_classification[],COLUMNS($F:F)+3,FALSE),"Do not enter data")</f>
        <v>Taxes (11E)</v>
      </c>
      <c r="C115" s="191" t="str">
        <f>IFERROR(VLOOKUP(Government_revenues_table[[#This Row],[GFS Classification]],Table6_GFS_codes_classification[],COLUMNS($F:G)+3,FALSE),"Do not enter data")</f>
        <v>Taxes on goods and services (114E)</v>
      </c>
      <c r="D115" s="191" t="str">
        <f>IFERROR(VLOOKUP(Government_revenues_table[[#This Row],[GFS Classification]],Table6_GFS_codes_classification[],COLUMNS($F:H)+3,FALSE),"Do not enter data")</f>
        <v>Excise taxes (1142E)</v>
      </c>
      <c r="E115" s="191" t="str">
        <f>IFERROR(VLOOKUP(Government_revenues_table[[#This Row],[GFS Classification]],Table6_GFS_codes_classification[],COLUMNS($F:I)+3,FALSE),"Do not enter data")</f>
        <v>Excise taxes (1142E)</v>
      </c>
      <c r="F115" s="257" t="s">
        <v>1522</v>
      </c>
      <c r="G115" s="257" t="s">
        <v>988</v>
      </c>
      <c r="H115" s="257" t="s">
        <v>2042</v>
      </c>
      <c r="I115" s="257" t="s">
        <v>1958</v>
      </c>
      <c r="J115" s="262">
        <v>5166</v>
      </c>
      <c r="K115" s="257" t="s">
        <v>1199</v>
      </c>
      <c r="P115" s="245"/>
      <c r="Q115" s="245"/>
      <c r="R115" s="245"/>
      <c r="S115" s="245"/>
      <c r="T115" s="245"/>
      <c r="U115" s="245"/>
    </row>
    <row r="116" spans="2:21" x14ac:dyDescent="0.3">
      <c r="B116" s="191" t="str">
        <f>IFERROR(VLOOKUP(Government_revenues_table[[#This Row],[GFS Classification]],Table6_GFS_codes_classification[],COLUMNS($F:F)+3,FALSE),"Do not enter data")</f>
        <v>Other revenue (14E)</v>
      </c>
      <c r="C116" s="191" t="str">
        <f>IFERROR(VLOOKUP(Government_revenues_table[[#This Row],[GFS Classification]],Table6_GFS_codes_classification[],COLUMNS($F:G)+3,FALSE),"Do not enter data")</f>
        <v>Sales of goods and services (142E)</v>
      </c>
      <c r="D116" s="191" t="str">
        <f>IFERROR(VLOOKUP(Government_revenues_table[[#This Row],[GFS Classification]],Table6_GFS_codes_classification[],COLUMNS($F:H)+3,FALSE),"Do not enter data")</f>
        <v>Administrative fees for government services (1422E)</v>
      </c>
      <c r="E116" s="191" t="str">
        <f>IFERROR(VLOOKUP(Government_revenues_table[[#This Row],[GFS Classification]],Table6_GFS_codes_classification[],COLUMNS($F:I)+3,FALSE),"Do not enter data")</f>
        <v>Administrative fees for government services (1422E)</v>
      </c>
      <c r="F116" s="257" t="s">
        <v>1508</v>
      </c>
      <c r="G116" s="257" t="s">
        <v>988</v>
      </c>
      <c r="H116" s="257" t="s">
        <v>2021</v>
      </c>
      <c r="I116" s="257" t="s">
        <v>1959</v>
      </c>
      <c r="J116" s="262">
        <v>932159</v>
      </c>
      <c r="K116" s="257" t="s">
        <v>1199</v>
      </c>
      <c r="P116" s="245"/>
      <c r="Q116" s="245"/>
      <c r="R116" s="245"/>
      <c r="S116" s="245"/>
      <c r="T116" s="245"/>
      <c r="U116" s="245"/>
    </row>
    <row r="117" spans="2:21" x14ac:dyDescent="0.3">
      <c r="B117" s="191" t="str">
        <f>IFERROR(VLOOKUP(Government_revenues_table[[#This Row],[GFS Classification]],Table6_GFS_codes_classification[],COLUMNS($F:F)+3,FALSE),"Do not enter data")</f>
        <v>Other revenue (14E)</v>
      </c>
      <c r="C117" s="191" t="str">
        <f>IFERROR(VLOOKUP(Government_revenues_table[[#This Row],[GFS Classification]],Table6_GFS_codes_classification[],COLUMNS($F:G)+3,FALSE),"Do not enter data")</f>
        <v>Sales of goods and services (142E)</v>
      </c>
      <c r="D117" s="191" t="str">
        <f>IFERROR(VLOOKUP(Government_revenues_table[[#This Row],[GFS Classification]],Table6_GFS_codes_classification[],COLUMNS($F:H)+3,FALSE),"Do not enter data")</f>
        <v>Administrative fees for government services (1422E)</v>
      </c>
      <c r="E117" s="191" t="str">
        <f>IFERROR(VLOOKUP(Government_revenues_table[[#This Row],[GFS Classification]],Table6_GFS_codes_classification[],COLUMNS($F:I)+3,FALSE),"Do not enter data")</f>
        <v>Administrative fees for government services (1422E)</v>
      </c>
      <c r="F117" s="257" t="s">
        <v>1508</v>
      </c>
      <c r="G117" s="257" t="s">
        <v>988</v>
      </c>
      <c r="H117" s="257" t="s">
        <v>2025</v>
      </c>
      <c r="I117" s="257" t="s">
        <v>1958</v>
      </c>
      <c r="J117" s="262">
        <v>549900</v>
      </c>
      <c r="K117" s="257" t="s">
        <v>1199</v>
      </c>
      <c r="P117" s="245"/>
      <c r="Q117" s="245"/>
      <c r="R117" s="245"/>
      <c r="S117" s="245"/>
      <c r="T117" s="245"/>
      <c r="U117" s="245"/>
    </row>
    <row r="118" spans="2:21" x14ac:dyDescent="0.3">
      <c r="B118" s="191" t="str">
        <f>IFERROR(VLOOKUP(Government_revenues_table[[#This Row],[GFS Classification]],Table6_GFS_codes_classification[],COLUMNS($F:F)+3,FALSE),"Do not enter data")</f>
        <v>Other revenue (14E)</v>
      </c>
      <c r="C118" s="191" t="str">
        <f>IFERROR(VLOOKUP(Government_revenues_table[[#This Row],[GFS Classification]],Table6_GFS_codes_classification[],COLUMNS($F:G)+3,FALSE),"Do not enter data")</f>
        <v>Sales of goods and services (142E)</v>
      </c>
      <c r="D118" s="191" t="str">
        <f>IFERROR(VLOOKUP(Government_revenues_table[[#This Row],[GFS Classification]],Table6_GFS_codes_classification[],COLUMNS($F:H)+3,FALSE),"Do not enter data")</f>
        <v>Administrative fees for government services (1422E)</v>
      </c>
      <c r="E118" s="191" t="str">
        <f>IFERROR(VLOOKUP(Government_revenues_table[[#This Row],[GFS Classification]],Table6_GFS_codes_classification[],COLUMNS($F:I)+3,FALSE),"Do not enter data")</f>
        <v>Administrative fees for government services (1422E)</v>
      </c>
      <c r="F118" s="257" t="s">
        <v>1508</v>
      </c>
      <c r="G118" s="257" t="s">
        <v>988</v>
      </c>
      <c r="H118" s="257" t="s">
        <v>2038</v>
      </c>
      <c r="I118" s="257" t="s">
        <v>1958</v>
      </c>
      <c r="J118" s="262">
        <v>37750</v>
      </c>
      <c r="K118" s="257" t="s">
        <v>1199</v>
      </c>
      <c r="P118" s="245"/>
      <c r="Q118" s="245"/>
      <c r="R118" s="245"/>
      <c r="S118" s="245"/>
      <c r="T118" s="245"/>
      <c r="U118" s="245"/>
    </row>
    <row r="119" spans="2:21" x14ac:dyDescent="0.3">
      <c r="B119" s="191" t="str">
        <f>IFERROR(VLOOKUP(Government_revenues_table[[#This Row],[GFS Classification]],Table6_GFS_codes_classification[],COLUMNS($F:F)+3,FALSE),"Do not enter data")</f>
        <v>Other revenue (14E)</v>
      </c>
      <c r="C119" s="191" t="str">
        <f>IFERROR(VLOOKUP(Government_revenues_table[[#This Row],[GFS Classification]],Table6_GFS_codes_classification[],COLUMNS($F:G)+3,FALSE),"Do not enter data")</f>
        <v>Sales of goods and services (142E)</v>
      </c>
      <c r="D119" s="191" t="str">
        <f>IFERROR(VLOOKUP(Government_revenues_table[[#This Row],[GFS Classification]],Table6_GFS_codes_classification[],COLUMNS($F:H)+3,FALSE),"Do not enter data")</f>
        <v>Administrative fees for government services (1422E)</v>
      </c>
      <c r="E119" s="191" t="str">
        <f>IFERROR(VLOOKUP(Government_revenues_table[[#This Row],[GFS Classification]],Table6_GFS_codes_classification[],COLUMNS($F:I)+3,FALSE),"Do not enter data")</f>
        <v>Administrative fees for government services (1422E)</v>
      </c>
      <c r="F119" s="257" t="s">
        <v>1508</v>
      </c>
      <c r="G119" s="257" t="s">
        <v>988</v>
      </c>
      <c r="H119" s="257" t="s">
        <v>2031</v>
      </c>
      <c r="I119" s="257" t="s">
        <v>1960</v>
      </c>
      <c r="J119" s="262">
        <v>195141</v>
      </c>
      <c r="K119" s="257" t="s">
        <v>1199</v>
      </c>
      <c r="P119" s="245"/>
      <c r="Q119" s="245"/>
      <c r="R119" s="245"/>
      <c r="S119" s="245"/>
      <c r="T119" s="245"/>
      <c r="U119" s="245"/>
    </row>
    <row r="120" spans="2:21" x14ac:dyDescent="0.3">
      <c r="B120" s="191" t="str">
        <f>IFERROR(VLOOKUP(Government_revenues_table[[#This Row],[GFS Classification]],Table6_GFS_codes_classification[],COLUMNS($F:F)+3,FALSE),"Do not enter data")</f>
        <v>Taxes (11E)</v>
      </c>
      <c r="C120" s="191" t="str">
        <f>IFERROR(VLOOKUP(Government_revenues_table[[#This Row],[GFS Classification]],Table6_GFS_codes_classification[],COLUMNS($F:G)+3,FALSE),"Do not enter data")</f>
        <v>Taxes on goods and services (114E)</v>
      </c>
      <c r="D120" s="191" t="str">
        <f>IFERROR(VLOOKUP(Government_revenues_table[[#This Row],[GFS Classification]],Table6_GFS_codes_classification[],COLUMNS($F:H)+3,FALSE),"Do not enter data")</f>
        <v>General taxes on goods and services (VAT, sales tax, turnover tax) (1141E)</v>
      </c>
      <c r="E120" s="191" t="str">
        <f>IFERROR(VLOOKUP(Government_revenues_table[[#This Row],[GFS Classification]],Table6_GFS_codes_classification[],COLUMNS($F:I)+3,FALSE),"Do not enter data")</f>
        <v>General taxes on goods and services (VAT, sales tax, turnover tax) (1141E)</v>
      </c>
      <c r="F120" s="257" t="s">
        <v>1520</v>
      </c>
      <c r="G120" s="257" t="s">
        <v>988</v>
      </c>
      <c r="H120" s="257" t="s">
        <v>2028</v>
      </c>
      <c r="I120" s="257" t="s">
        <v>1958</v>
      </c>
      <c r="J120" s="262">
        <v>231475</v>
      </c>
      <c r="K120" s="257" t="s">
        <v>1199</v>
      </c>
      <c r="P120" s="245"/>
      <c r="Q120" s="245"/>
      <c r="R120" s="245"/>
      <c r="S120" s="245"/>
      <c r="T120" s="245"/>
      <c r="U120" s="245"/>
    </row>
    <row r="121" spans="2:21" x14ac:dyDescent="0.3">
      <c r="B121" s="191" t="str">
        <f>IFERROR(VLOOKUP(Government_revenues_table[[#This Row],[GFS Classification]],Table6_GFS_codes_classification[],COLUMNS($F:F)+3,FALSE),"Do not enter data")</f>
        <v>Taxes (11E)</v>
      </c>
      <c r="C121" s="191" t="str">
        <f>IFERROR(VLOOKUP(Government_revenues_table[[#This Row],[GFS Classification]],Table6_GFS_codes_classification[],COLUMNS($F:G)+3,FALSE),"Do not enter data")</f>
        <v>Taxes on international trade and transactions (115E)</v>
      </c>
      <c r="D121" s="191" t="str">
        <f>IFERROR(VLOOKUP(Government_revenues_table[[#This Row],[GFS Classification]],Table6_GFS_codes_classification[],COLUMNS($F:H)+3,FALSE),"Do not enter data")</f>
        <v>Customs and other import duties (1151E)</v>
      </c>
      <c r="E121" s="191" t="str">
        <f>IFERROR(VLOOKUP(Government_revenues_table[[#This Row],[GFS Classification]],Table6_GFS_codes_classification[],COLUMNS($F:I)+3,FALSE),"Do not enter data")</f>
        <v>Customs and other import duties (1151E)</v>
      </c>
      <c r="F121" s="257" t="s">
        <v>1531</v>
      </c>
      <c r="G121" s="257" t="s">
        <v>988</v>
      </c>
      <c r="H121" s="257" t="s">
        <v>2023</v>
      </c>
      <c r="I121" s="257" t="s">
        <v>1958</v>
      </c>
      <c r="J121" s="262">
        <v>627893</v>
      </c>
      <c r="K121" s="257" t="s">
        <v>1199</v>
      </c>
      <c r="P121" s="245"/>
      <c r="Q121" s="245"/>
      <c r="R121" s="245"/>
      <c r="S121" s="245"/>
      <c r="T121" s="245"/>
      <c r="U121" s="245"/>
    </row>
    <row r="122" spans="2:21" x14ac:dyDescent="0.3">
      <c r="B122" s="191" t="str">
        <f>IFERROR(VLOOKUP(Government_revenues_table[[#This Row],[GFS Classification]],Table6_GFS_codes_classification[],COLUMNS($F:F)+3,FALSE),"Do not enter data")</f>
        <v>Other revenue (14E)</v>
      </c>
      <c r="C122" s="191" t="str">
        <f>IFERROR(VLOOKUP(Government_revenues_table[[#This Row],[GFS Classification]],Table6_GFS_codes_classification[],COLUMNS($F:G)+3,FALSE),"Do not enter data")</f>
        <v>Sales of goods and services (142E)</v>
      </c>
      <c r="D122" s="191" t="str">
        <f>IFERROR(VLOOKUP(Government_revenues_table[[#This Row],[GFS Classification]],Table6_GFS_codes_classification[],COLUMNS($F:H)+3,FALSE),"Do not enter data")</f>
        <v>Administrative fees for government services (1422E)</v>
      </c>
      <c r="E122" s="191" t="str">
        <f>IFERROR(VLOOKUP(Government_revenues_table[[#This Row],[GFS Classification]],Table6_GFS_codes_classification[],COLUMNS($F:I)+3,FALSE),"Do not enter data")</f>
        <v>Administrative fees for government services (1422E)</v>
      </c>
      <c r="F122" s="257" t="s">
        <v>1508</v>
      </c>
      <c r="G122" s="257" t="s">
        <v>988</v>
      </c>
      <c r="H122" s="257" t="s">
        <v>2047</v>
      </c>
      <c r="I122" s="257" t="s">
        <v>1958</v>
      </c>
      <c r="J122" s="262">
        <v>2000</v>
      </c>
      <c r="K122" s="257" t="s">
        <v>1199</v>
      </c>
      <c r="P122" s="245"/>
      <c r="Q122" s="245"/>
      <c r="R122" s="245"/>
      <c r="S122" s="245"/>
      <c r="T122" s="245"/>
      <c r="U122" s="245"/>
    </row>
    <row r="123" spans="2:21" x14ac:dyDescent="0.3">
      <c r="B123" s="191" t="str">
        <f>IFERROR(VLOOKUP(Government_revenues_table[[#This Row],[GFS Classification]],Table6_GFS_codes_classification[],COLUMNS($F:F)+3,FALSE),"Do not enter data")</f>
        <v>Other revenue (14E)</v>
      </c>
      <c r="C123" s="191" t="str">
        <f>IFERROR(VLOOKUP(Government_revenues_table[[#This Row],[GFS Classification]],Table6_GFS_codes_classification[],COLUMNS($F:G)+3,FALSE),"Do not enter data")</f>
        <v>Sales of goods and services (142E)</v>
      </c>
      <c r="D123" s="191" t="str">
        <f>IFERROR(VLOOKUP(Government_revenues_table[[#This Row],[GFS Classification]],Table6_GFS_codes_classification[],COLUMNS($F:H)+3,FALSE),"Do not enter data")</f>
        <v>Administrative fees for government services (1422E)</v>
      </c>
      <c r="E123" s="191" t="str">
        <f>IFERROR(VLOOKUP(Government_revenues_table[[#This Row],[GFS Classification]],Table6_GFS_codes_classification[],COLUMNS($F:I)+3,FALSE),"Do not enter data")</f>
        <v>Administrative fees for government services (1422E)</v>
      </c>
      <c r="F123" s="257" t="s">
        <v>1508</v>
      </c>
      <c r="G123" s="257" t="s">
        <v>988</v>
      </c>
      <c r="H123" s="257" t="s">
        <v>2044</v>
      </c>
      <c r="I123" s="257" t="s">
        <v>1958</v>
      </c>
      <c r="J123" s="262">
        <v>3086</v>
      </c>
      <c r="K123" s="257" t="s">
        <v>1199</v>
      </c>
      <c r="P123" s="245"/>
      <c r="Q123" s="245"/>
      <c r="R123" s="245"/>
      <c r="S123" s="245"/>
      <c r="T123" s="245"/>
      <c r="U123" s="245"/>
    </row>
    <row r="124" spans="2:21" x14ac:dyDescent="0.3">
      <c r="B124" s="191" t="str">
        <f>IFERROR(VLOOKUP(Government_revenues_table[[#This Row],[GFS Classification]],Table6_GFS_codes_classification[],COLUMNS($F:F)+3,FALSE),"Do not enter data")</f>
        <v>Taxes (11E)</v>
      </c>
      <c r="C124" s="191" t="str">
        <f>IFERROR(VLOOKUP(Government_revenues_table[[#This Row],[GFS Classification]],Table6_GFS_codes_classification[],COLUMNS($F:G)+3,FALSE),"Do not enter data")</f>
        <v>Taxes on goods and services (114E)</v>
      </c>
      <c r="D124" s="191" t="str">
        <f>IFERROR(VLOOKUP(Government_revenues_table[[#This Row],[GFS Classification]],Table6_GFS_codes_classification[],COLUMNS($F:H)+3,FALSE),"Do not enter data")</f>
        <v>Taxes on use of goods/permission to use goods or perform activities (1145E)</v>
      </c>
      <c r="E124" s="191" t="str">
        <f>IFERROR(VLOOKUP(Government_revenues_table[[#This Row],[GFS Classification]],Table6_GFS_codes_classification[],COLUMNS($F:I)+3,FALSE),"Do not enter data")</f>
        <v>Licence fees (114521E)</v>
      </c>
      <c r="F124" s="257" t="s">
        <v>1525</v>
      </c>
      <c r="G124" s="257" t="s">
        <v>988</v>
      </c>
      <c r="H124" s="257" t="s">
        <v>2022</v>
      </c>
      <c r="I124" s="257" t="s">
        <v>1958</v>
      </c>
      <c r="J124" s="262">
        <v>713612</v>
      </c>
      <c r="K124" s="257" t="s">
        <v>1199</v>
      </c>
      <c r="P124" s="245"/>
      <c r="Q124" s="245"/>
      <c r="R124" s="245"/>
      <c r="S124" s="245"/>
      <c r="T124" s="245"/>
      <c r="U124" s="245"/>
    </row>
    <row r="125" spans="2:21" x14ac:dyDescent="0.3">
      <c r="B125" s="191" t="str">
        <f>IFERROR(VLOOKUP(Government_revenues_table[[#This Row],[GFS Classification]],Table6_GFS_codes_classification[],COLUMNS($F:F)+3,FALSE),"Do not enter data")</f>
        <v>Taxes (11E)</v>
      </c>
      <c r="C125" s="191" t="str">
        <f>IFERROR(VLOOKUP(Government_revenues_table[[#This Row],[GFS Classification]],Table6_GFS_codes_classification[],COLUMNS($F:G)+3,FALSE),"Do not enter data")</f>
        <v>Taxes on international trade and transactions (115E)</v>
      </c>
      <c r="D125" s="191" t="str">
        <f>IFERROR(VLOOKUP(Government_revenues_table[[#This Row],[GFS Classification]],Table6_GFS_codes_classification[],COLUMNS($F:H)+3,FALSE),"Do not enter data")</f>
        <v>Taxes on exports (1152E)</v>
      </c>
      <c r="E125" s="191" t="str">
        <f>IFERROR(VLOOKUP(Government_revenues_table[[#This Row],[GFS Classification]],Table6_GFS_codes_classification[],COLUMNS($F:I)+3,FALSE),"Do not enter data")</f>
        <v>Taxes on exports (1152E)</v>
      </c>
      <c r="F125" s="257" t="s">
        <v>1533</v>
      </c>
      <c r="G125" s="257" t="s">
        <v>988</v>
      </c>
      <c r="H125" s="257" t="s">
        <v>2046</v>
      </c>
      <c r="I125" s="257" t="s">
        <v>1958</v>
      </c>
      <c r="J125" s="262">
        <v>2110</v>
      </c>
      <c r="K125" s="257" t="s">
        <v>1199</v>
      </c>
      <c r="P125" s="245"/>
      <c r="Q125" s="245"/>
      <c r="R125" s="245"/>
      <c r="S125" s="245"/>
      <c r="T125" s="245"/>
      <c r="U125" s="245"/>
    </row>
    <row r="126" spans="2:21" x14ac:dyDescent="0.3">
      <c r="B126" s="191" t="str">
        <f>IFERROR(VLOOKUP(Government_revenues_table[[#This Row],[GFS Classification]],Table6_GFS_codes_classification[],COLUMNS($F:F)+3,FALSE),"Do not enter data")</f>
        <v>Taxes (11E)</v>
      </c>
      <c r="C126" s="191" t="str">
        <f>IFERROR(VLOOKUP(Government_revenues_table[[#This Row],[GFS Classification]],Table6_GFS_codes_classification[],COLUMNS($F:G)+3,FALSE),"Do not enter data")</f>
        <v>Taxes on goods and services (114E)</v>
      </c>
      <c r="D126" s="191" t="str">
        <f>IFERROR(VLOOKUP(Government_revenues_table[[#This Row],[GFS Classification]],Table6_GFS_codes_classification[],COLUMNS($F:H)+3,FALSE),"Do not enter data")</f>
        <v>Taxes on use of goods/permission to use goods or perform activities (1145E)</v>
      </c>
      <c r="E126" s="191" t="str">
        <f>IFERROR(VLOOKUP(Government_revenues_table[[#This Row],[GFS Classification]],Table6_GFS_codes_classification[],COLUMNS($F:I)+3,FALSE),"Do not enter data")</f>
        <v>Licence fees (114521E)</v>
      </c>
      <c r="F126" s="257" t="s">
        <v>1525</v>
      </c>
      <c r="G126" s="257" t="s">
        <v>988</v>
      </c>
      <c r="H126" s="257" t="s">
        <v>2036</v>
      </c>
      <c r="I126" s="257" t="s">
        <v>1958</v>
      </c>
      <c r="J126" s="262">
        <v>66271</v>
      </c>
      <c r="K126" s="257" t="s">
        <v>1199</v>
      </c>
      <c r="P126" s="245"/>
      <c r="Q126" s="245"/>
      <c r="R126" s="245"/>
      <c r="S126" s="245"/>
      <c r="T126" s="245"/>
      <c r="U126" s="245"/>
    </row>
    <row r="127" spans="2:21" x14ac:dyDescent="0.3">
      <c r="B127" s="191" t="str">
        <f>IFERROR(VLOOKUP(Government_revenues_table[[#This Row],[GFS Classification]],Table6_GFS_codes_classification[],COLUMNS($F:F)+3,FALSE),"Do not enter data")</f>
        <v>Other revenue (14E)</v>
      </c>
      <c r="C127" s="191" t="str">
        <f>IFERROR(VLOOKUP(Government_revenues_table[[#This Row],[GFS Classification]],Table6_GFS_codes_classification[],COLUMNS($F:G)+3,FALSE),"Do not enter data")</f>
        <v>Fines, penalties, and forfeits (143E)</v>
      </c>
      <c r="D127" s="191" t="str">
        <f>IFERROR(VLOOKUP(Government_revenues_table[[#This Row],[GFS Classification]],Table6_GFS_codes_classification[],COLUMNS($F:H)+3,FALSE),"Do not enter data")</f>
        <v>Fines, penalties, and forfeits (143E)</v>
      </c>
      <c r="E127" s="191" t="str">
        <f>IFERROR(VLOOKUP(Government_revenues_table[[#This Row],[GFS Classification]],Table6_GFS_codes_classification[],COLUMNS($F:I)+3,FALSE),"Do not enter data")</f>
        <v>Fines, penalties, and forfeits (143E)</v>
      </c>
      <c r="F127" s="257" t="s">
        <v>1481</v>
      </c>
      <c r="G127" s="257" t="s">
        <v>988</v>
      </c>
      <c r="H127" s="257" t="s">
        <v>2049</v>
      </c>
      <c r="I127" s="257" t="s">
        <v>1958</v>
      </c>
      <c r="J127" s="262">
        <v>1000</v>
      </c>
      <c r="K127" s="257" t="s">
        <v>1199</v>
      </c>
      <c r="P127" s="245"/>
      <c r="Q127" s="245"/>
      <c r="R127" s="245"/>
      <c r="S127" s="245"/>
      <c r="T127" s="245"/>
      <c r="U127" s="245"/>
    </row>
    <row r="128" spans="2:21" x14ac:dyDescent="0.3">
      <c r="B128" s="191" t="str">
        <f>IFERROR(VLOOKUP(Government_revenues_table[[#This Row],[GFS Classification]],Table6_GFS_codes_classification[],COLUMNS($F:F)+3,FALSE),"Do not enter data")</f>
        <v>Taxes (11E)</v>
      </c>
      <c r="C128" s="191" t="str">
        <f>IFERROR(VLOOKUP(Government_revenues_table[[#This Row],[GFS Classification]],Table6_GFS_codes_classification[],COLUMNS($F:G)+3,FALSE),"Do not enter data")</f>
        <v>Other taxes payable by natural resource companies (116E)</v>
      </c>
      <c r="D128" s="191" t="str">
        <f>IFERROR(VLOOKUP(Government_revenues_table[[#This Row],[GFS Classification]],Table6_GFS_codes_classification[],COLUMNS($F:H)+3,FALSE),"Do not enter data")</f>
        <v>Other taxes payable by natural resource companies (116E)</v>
      </c>
      <c r="E128" s="191" t="str">
        <f>IFERROR(VLOOKUP(Government_revenues_table[[#This Row],[GFS Classification]],Table6_GFS_codes_classification[],COLUMNS($F:I)+3,FALSE),"Do not enter data")</f>
        <v>Other taxes payable by natural resource companies (116E)</v>
      </c>
      <c r="F128" s="257" t="s">
        <v>1475</v>
      </c>
      <c r="G128" s="257" t="s">
        <v>988</v>
      </c>
      <c r="H128" s="257" t="s">
        <v>2050</v>
      </c>
      <c r="I128" s="257" t="s">
        <v>1958</v>
      </c>
      <c r="J128" s="262">
        <v>4307</v>
      </c>
      <c r="K128" s="257" t="s">
        <v>1199</v>
      </c>
      <c r="P128" s="245"/>
      <c r="Q128" s="245"/>
      <c r="R128" s="245"/>
      <c r="S128" s="245"/>
      <c r="T128" s="245"/>
      <c r="U128" s="245"/>
    </row>
    <row r="129" spans="2:21" x14ac:dyDescent="0.3">
      <c r="B129" s="191" t="str">
        <f>IFERROR(VLOOKUP(Government_revenues_table[[#This Row],[GFS Classification]],Table6_GFS_codes_classification[],COLUMNS($F:F)+3,FALSE),"Do not enter data")</f>
        <v>Other revenue (14E)</v>
      </c>
      <c r="C129" s="191" t="str">
        <f>IFERROR(VLOOKUP(Government_revenues_table[[#This Row],[GFS Classification]],Table6_GFS_codes_classification[],COLUMNS($F:G)+3,FALSE),"Do not enter data")</f>
        <v>Property income (141E)</v>
      </c>
      <c r="D129" s="191" t="str">
        <f>IFERROR(VLOOKUP(Government_revenues_table[[#This Row],[GFS Classification]],Table6_GFS_codes_classification[],COLUMNS($F:H)+3,FALSE),"Do not enter data")</f>
        <v>Rent (1415E)</v>
      </c>
      <c r="E129" s="191" t="str">
        <f>IFERROR(VLOOKUP(Government_revenues_table[[#This Row],[GFS Classification]],Table6_GFS_codes_classification[],COLUMNS($F:I)+3,FALSE),"Do not enter data")</f>
        <v>Compulsory transfers to government (infrastructure and other) (1415E4)</v>
      </c>
      <c r="F129" s="257" t="s">
        <v>1509</v>
      </c>
      <c r="G129" s="257" t="s">
        <v>988</v>
      </c>
      <c r="H129" s="257" t="s">
        <v>2039</v>
      </c>
      <c r="I129" s="257" t="s">
        <v>1958</v>
      </c>
      <c r="J129" s="262">
        <v>12000</v>
      </c>
      <c r="K129" s="257" t="s">
        <v>1199</v>
      </c>
      <c r="P129" s="245"/>
      <c r="Q129" s="245"/>
      <c r="R129" s="245"/>
      <c r="S129" s="245"/>
      <c r="T129" s="245"/>
      <c r="U129" s="245"/>
    </row>
    <row r="130" spans="2:21" x14ac:dyDescent="0.3">
      <c r="B130" s="191" t="str">
        <f>IFERROR(VLOOKUP(Government_revenues_table[[#This Row],[GFS Classification]],Table6_GFS_codes_classification[],COLUMNS($F:F)+3,FALSE),"Do not enter data")</f>
        <v>Taxes (11E)</v>
      </c>
      <c r="C130" s="191" t="str">
        <f>IFERROR(VLOOKUP(Government_revenues_table[[#This Row],[GFS Classification]],Table6_GFS_codes_classification[],COLUMNS($F:G)+3,FALSE),"Do not enter data")</f>
        <v>Taxes on goods and services (114E)</v>
      </c>
      <c r="D130" s="191" t="str">
        <f>IFERROR(VLOOKUP(Government_revenues_table[[#This Row],[GFS Classification]],Table6_GFS_codes_classification[],COLUMNS($F:H)+3,FALSE),"Do not enter data")</f>
        <v>Taxes on use of goods/permission to use goods or perform activities (1145E)</v>
      </c>
      <c r="E130" s="191" t="str">
        <f>IFERROR(VLOOKUP(Government_revenues_table[[#This Row],[GFS Classification]],Table6_GFS_codes_classification[],COLUMNS($F:I)+3,FALSE),"Do not enter data")</f>
        <v>Motor vehicle taxes (11451E)</v>
      </c>
      <c r="F130" s="257" t="s">
        <v>1529</v>
      </c>
      <c r="G130" s="257" t="s">
        <v>988</v>
      </c>
      <c r="H130" s="257" t="s">
        <v>2037</v>
      </c>
      <c r="I130" s="257" t="s">
        <v>1958</v>
      </c>
      <c r="J130" s="262">
        <v>46212</v>
      </c>
      <c r="K130" s="257" t="s">
        <v>1199</v>
      </c>
      <c r="P130" s="245"/>
      <c r="Q130" s="245"/>
      <c r="R130" s="245"/>
      <c r="S130" s="245"/>
      <c r="T130" s="245"/>
      <c r="U130" s="245"/>
    </row>
    <row r="131" spans="2:21" x14ac:dyDescent="0.3">
      <c r="B131" s="191" t="str">
        <f>IFERROR(VLOOKUP(Government_revenues_table[[#This Row],[GFS Classification]],Table6_GFS_codes_classification[],COLUMNS($F:F)+3,FALSE),"Do not enter data")</f>
        <v>Taxes (11E)</v>
      </c>
      <c r="C131" s="191" t="str">
        <f>IFERROR(VLOOKUP(Government_revenues_table[[#This Row],[GFS Classification]],Table6_GFS_codes_classification[],COLUMNS($F:G)+3,FALSE),"Do not enter data")</f>
        <v>Taxes on income, profits and capital gains (111E)</v>
      </c>
      <c r="D131" s="191" t="str">
        <f>IFERROR(VLOOKUP(Government_revenues_table[[#This Row],[GFS Classification]],Table6_GFS_codes_classification[],COLUMNS($F:H)+3,FALSE),"Do not enter data")</f>
        <v>Ordinary taxes on income, profits and capital gains (1112E1)</v>
      </c>
      <c r="E131" s="191" t="str">
        <f>IFERROR(VLOOKUP(Government_revenues_table[[#This Row],[GFS Classification]],Table6_GFS_codes_classification[],COLUMNS($F:I)+3,FALSE),"Do not enter data")</f>
        <v>Ordinary taxes on income, profits and capital gains (1112E1)</v>
      </c>
      <c r="F131" s="257" t="s">
        <v>1516</v>
      </c>
      <c r="G131" s="257" t="s">
        <v>988</v>
      </c>
      <c r="H131" s="257" t="s">
        <v>2043</v>
      </c>
      <c r="I131" s="257" t="s">
        <v>1958</v>
      </c>
      <c r="J131" s="262">
        <v>5066</v>
      </c>
      <c r="K131" s="257" t="s">
        <v>1199</v>
      </c>
      <c r="P131" s="245"/>
      <c r="Q131" s="245"/>
      <c r="R131" s="245"/>
      <c r="S131" s="245"/>
      <c r="T131" s="245"/>
      <c r="U131" s="245"/>
    </row>
    <row r="132" spans="2:21" x14ac:dyDescent="0.3">
      <c r="B132" s="191" t="str">
        <f>IFERROR(VLOOKUP(Government_revenues_table[[#This Row],[GFS Classification]],Table6_GFS_codes_classification[],COLUMNS($F:F)+3,FALSE),"Do not enter data")</f>
        <v>Other revenue (14E)</v>
      </c>
      <c r="C132" s="191" t="str">
        <f>IFERROR(VLOOKUP(Government_revenues_table[[#This Row],[GFS Classification]],Table6_GFS_codes_classification[],COLUMNS($F:G)+3,FALSE),"Do not enter data")</f>
        <v>Property income (141E)</v>
      </c>
      <c r="D132" s="191" t="str">
        <f>IFERROR(VLOOKUP(Government_revenues_table[[#This Row],[GFS Classification]],Table6_GFS_codes_classification[],COLUMNS($F:H)+3,FALSE),"Do not enter data")</f>
        <v>Rent (1415E)</v>
      </c>
      <c r="E132" s="191" t="str">
        <f>IFERROR(VLOOKUP(Government_revenues_table[[#This Row],[GFS Classification]],Table6_GFS_codes_classification[],COLUMNS($F:I)+3,FALSE),"Do not enter data")</f>
        <v>Royalties (1415E1)</v>
      </c>
      <c r="F132" s="257" t="s">
        <v>1505</v>
      </c>
      <c r="G132" s="257" t="s">
        <v>988</v>
      </c>
      <c r="H132" s="257" t="s">
        <v>1540</v>
      </c>
      <c r="I132" s="257" t="s">
        <v>1958</v>
      </c>
      <c r="J132" s="262">
        <v>11045859</v>
      </c>
      <c r="K132" s="257" t="s">
        <v>1199</v>
      </c>
      <c r="P132" s="245"/>
      <c r="Q132" s="245"/>
      <c r="R132" s="245"/>
      <c r="S132" s="245"/>
      <c r="T132" s="245"/>
      <c r="U132" s="245"/>
    </row>
    <row r="133" spans="2:21" x14ac:dyDescent="0.3">
      <c r="B133" s="191" t="str">
        <f>IFERROR(VLOOKUP(Government_revenues_table[[#This Row],[GFS Classification]],Table6_GFS_codes_classification[],COLUMNS($F:F)+3,FALSE),"Do not enter data")</f>
        <v>Taxes (11E)</v>
      </c>
      <c r="C133" s="191" t="str">
        <f>IFERROR(VLOOKUP(Government_revenues_table[[#This Row],[GFS Classification]],Table6_GFS_codes_classification[],COLUMNS($F:G)+3,FALSE),"Do not enter data")</f>
        <v>Taxes on income, profits and capital gains (111E)</v>
      </c>
      <c r="D133" s="191" t="str">
        <f>IFERROR(VLOOKUP(Government_revenues_table[[#This Row],[GFS Classification]],Table6_GFS_codes_classification[],COLUMNS($F:H)+3,FALSE),"Do not enter data")</f>
        <v>Ordinary taxes on income, profits and capital gains (1112E1)</v>
      </c>
      <c r="E133" s="191" t="str">
        <f>IFERROR(VLOOKUP(Government_revenues_table[[#This Row],[GFS Classification]],Table6_GFS_codes_classification[],COLUMNS($F:I)+3,FALSE),"Do not enter data")</f>
        <v>Ordinary taxes on income, profits and capital gains (1112E1)</v>
      </c>
      <c r="F133" s="257" t="s">
        <v>1516</v>
      </c>
      <c r="G133" s="257" t="s">
        <v>988</v>
      </c>
      <c r="H133" s="257" t="s">
        <v>2048</v>
      </c>
      <c r="I133" s="257" t="s">
        <v>1958</v>
      </c>
      <c r="J133" s="262">
        <v>1233</v>
      </c>
      <c r="K133" s="257" t="s">
        <v>1199</v>
      </c>
      <c r="P133" s="245"/>
      <c r="Q133" s="245"/>
      <c r="R133" s="245"/>
      <c r="S133" s="245"/>
      <c r="T133" s="245"/>
      <c r="U133" s="245"/>
    </row>
    <row r="134" spans="2:21" x14ac:dyDescent="0.3">
      <c r="B134" s="191" t="str">
        <f>IFERROR(VLOOKUP(Government_revenues_table[[#This Row],[GFS Classification]],Table6_GFS_codes_classification[],COLUMNS($F:F)+3,FALSE),"Do not enter data")</f>
        <v>Other revenue (14E)</v>
      </c>
      <c r="C134" s="191" t="str">
        <f>IFERROR(VLOOKUP(Government_revenues_table[[#This Row],[GFS Classification]],Table6_GFS_codes_classification[],COLUMNS($F:G)+3,FALSE),"Do not enter data")</f>
        <v>Property income (141E)</v>
      </c>
      <c r="D134" s="191" t="str">
        <f>IFERROR(VLOOKUP(Government_revenues_table[[#This Row],[GFS Classification]],Table6_GFS_codes_classification[],COLUMNS($F:H)+3,FALSE),"Do not enter data")</f>
        <v>Rent (1415E)</v>
      </c>
      <c r="E134" s="191" t="str">
        <f>IFERROR(VLOOKUP(Government_revenues_table[[#This Row],[GFS Classification]],Table6_GFS_codes_classification[],COLUMNS($F:I)+3,FALSE),"Do not enter data")</f>
        <v>Compulsory transfers to government (infrastructure and other) (1415E4)</v>
      </c>
      <c r="F134" s="257" t="s">
        <v>1509</v>
      </c>
      <c r="G134" s="257" t="s">
        <v>988</v>
      </c>
      <c r="H134" s="257" t="s">
        <v>2034</v>
      </c>
      <c r="I134" s="257" t="s">
        <v>1958</v>
      </c>
      <c r="J134" s="262">
        <v>100000</v>
      </c>
      <c r="K134" s="257" t="s">
        <v>1199</v>
      </c>
      <c r="P134" s="245"/>
      <c r="Q134" s="245"/>
      <c r="R134" s="245"/>
      <c r="S134" s="245"/>
      <c r="T134" s="245"/>
      <c r="U134" s="245"/>
    </row>
    <row r="135" spans="2:21" x14ac:dyDescent="0.3">
      <c r="B135" s="191" t="str">
        <f>IFERROR(VLOOKUP(Government_revenues_table[[#This Row],[GFS Classification]],Table6_GFS_codes_classification[],COLUMNS($F:F)+3,FALSE),"Do not enter data")</f>
        <v>Taxes (11E)</v>
      </c>
      <c r="C135" s="191" t="str">
        <f>IFERROR(VLOOKUP(Government_revenues_table[[#This Row],[GFS Classification]],Table6_GFS_codes_classification[],COLUMNS($F:G)+3,FALSE),"Do not enter data")</f>
        <v>Taxes on goods and services (114E)</v>
      </c>
      <c r="D135" s="191" t="str">
        <f>IFERROR(VLOOKUP(Government_revenues_table[[#This Row],[GFS Classification]],Table6_GFS_codes_classification[],COLUMNS($F:H)+3,FALSE),"Do not enter data")</f>
        <v>General taxes on goods and services (VAT, sales tax, turnover tax) (1141E)</v>
      </c>
      <c r="E135" s="191" t="str">
        <f>IFERROR(VLOOKUP(Government_revenues_table[[#This Row],[GFS Classification]],Table6_GFS_codes_classification[],COLUMNS($F:I)+3,FALSE),"Do not enter data")</f>
        <v>General taxes on goods and services (VAT, sales tax, turnover tax) (1141E)</v>
      </c>
      <c r="F135" s="257" t="s">
        <v>1520</v>
      </c>
      <c r="G135" s="257" t="s">
        <v>988</v>
      </c>
      <c r="H135" s="257" t="s">
        <v>2035</v>
      </c>
      <c r="I135" s="257" t="s">
        <v>1958</v>
      </c>
      <c r="J135" s="262">
        <v>73374</v>
      </c>
      <c r="K135" s="257" t="s">
        <v>1199</v>
      </c>
      <c r="P135" s="245"/>
      <c r="Q135" s="245"/>
      <c r="R135" s="245"/>
      <c r="S135" s="245"/>
      <c r="T135" s="245"/>
      <c r="U135" s="245"/>
    </row>
    <row r="136" spans="2:21" x14ac:dyDescent="0.3">
      <c r="B136" s="191" t="str">
        <f>IFERROR(VLOOKUP(Government_revenues_table[[#This Row],[GFS Classification]],Table6_GFS_codes_classification[],COLUMNS($F:F)+3,FALSE),"Do not enter data")</f>
        <v>Other revenue (14E)</v>
      </c>
      <c r="C136" s="191" t="str">
        <f>IFERROR(VLOOKUP(Government_revenues_table[[#This Row],[GFS Classification]],Table6_GFS_codes_classification[],COLUMNS($F:G)+3,FALSE),"Do not enter data")</f>
        <v>Property income (141E)</v>
      </c>
      <c r="D136" s="191" t="str">
        <f>IFERROR(VLOOKUP(Government_revenues_table[[#This Row],[GFS Classification]],Table6_GFS_codes_classification[],COLUMNS($F:H)+3,FALSE),"Do not enter data")</f>
        <v>Rent (1415E)</v>
      </c>
      <c r="E136" s="191" t="str">
        <f>IFERROR(VLOOKUP(Government_revenues_table[[#This Row],[GFS Classification]],Table6_GFS_codes_classification[],COLUMNS($F:I)+3,FALSE),"Do not enter data")</f>
        <v>Compulsory transfers to government (infrastructure and other) (1415E4)</v>
      </c>
      <c r="F136" s="257" t="s">
        <v>1509</v>
      </c>
      <c r="G136" s="257" t="s">
        <v>988</v>
      </c>
      <c r="H136" s="257" t="s">
        <v>2019</v>
      </c>
      <c r="I136" s="257" t="s">
        <v>1958</v>
      </c>
      <c r="J136" s="262">
        <v>6300000</v>
      </c>
      <c r="K136" s="257" t="s">
        <v>1199</v>
      </c>
      <c r="P136" s="245"/>
      <c r="Q136" s="245"/>
      <c r="R136" s="245"/>
      <c r="S136" s="245"/>
      <c r="T136" s="245"/>
      <c r="U136" s="245"/>
    </row>
    <row r="137" spans="2:21" x14ac:dyDescent="0.3">
      <c r="B137" s="191" t="str">
        <f>IFERROR(VLOOKUP(Government_revenues_table[[#This Row],[GFS Classification]],Table6_GFS_codes_classification[],COLUMNS($F:F)+3,FALSE),"Do not enter data")</f>
        <v>Other revenue (14E)</v>
      </c>
      <c r="C137" s="191" t="str">
        <f>IFERROR(VLOOKUP(Government_revenues_table[[#This Row],[GFS Classification]],Table6_GFS_codes_classification[],COLUMNS($F:G)+3,FALSE),"Do not enter data")</f>
        <v>Property income (141E)</v>
      </c>
      <c r="D137" s="191" t="str">
        <f>IFERROR(VLOOKUP(Government_revenues_table[[#This Row],[GFS Classification]],Table6_GFS_codes_classification[],COLUMNS($F:H)+3,FALSE),"Do not enter data")</f>
        <v>Rent (1415E)</v>
      </c>
      <c r="E137" s="191" t="str">
        <f>IFERROR(VLOOKUP(Government_revenues_table[[#This Row],[GFS Classification]],Table6_GFS_codes_classification[],COLUMNS($F:I)+3,FALSE),"Do not enter data")</f>
        <v>Other rent payments (1415E5)</v>
      </c>
      <c r="F137" s="257" t="s">
        <v>1510</v>
      </c>
      <c r="G137" s="257" t="s">
        <v>988</v>
      </c>
      <c r="H137" s="257" t="s">
        <v>2020</v>
      </c>
      <c r="I137" s="257" t="s">
        <v>1958</v>
      </c>
      <c r="J137" s="262">
        <v>1476265</v>
      </c>
      <c r="K137" s="257" t="s">
        <v>1199</v>
      </c>
      <c r="P137" s="245"/>
      <c r="Q137" s="245"/>
      <c r="R137" s="245"/>
      <c r="S137" s="245"/>
      <c r="T137" s="245"/>
      <c r="U137" s="245"/>
    </row>
    <row r="138" spans="2:21" x14ac:dyDescent="0.3">
      <c r="B138" s="191" t="str">
        <f>IFERROR(VLOOKUP(Government_revenues_table[[#This Row],[GFS Classification]],Table6_GFS_codes_classification[],COLUMNS($F:F)+3,FALSE),"Do not enter data")</f>
        <v>Taxes (11E)</v>
      </c>
      <c r="C138" s="191" t="str">
        <f>IFERROR(VLOOKUP(Government_revenues_table[[#This Row],[GFS Classification]],Table6_GFS_codes_classification[],COLUMNS($F:G)+3,FALSE),"Do not enter data")</f>
        <v>Other taxes payable by natural resource companies (116E)</v>
      </c>
      <c r="D138" s="191" t="str">
        <f>IFERROR(VLOOKUP(Government_revenues_table[[#This Row],[GFS Classification]],Table6_GFS_codes_classification[],COLUMNS($F:H)+3,FALSE),"Do not enter data")</f>
        <v>Other taxes payable by natural resource companies (116E)</v>
      </c>
      <c r="E138" s="191" t="str">
        <f>IFERROR(VLOOKUP(Government_revenues_table[[#This Row],[GFS Classification]],Table6_GFS_codes_classification[],COLUMNS($F:I)+3,FALSE),"Do not enter data")</f>
        <v>Other taxes payable by natural resource companies (116E)</v>
      </c>
      <c r="F138" s="257" t="s">
        <v>1475</v>
      </c>
      <c r="G138" s="257" t="s">
        <v>988</v>
      </c>
      <c r="H138" s="257" t="s">
        <v>2041</v>
      </c>
      <c r="I138" s="257" t="s">
        <v>1958</v>
      </c>
      <c r="J138" s="262">
        <v>9281</v>
      </c>
      <c r="K138" s="257" t="s">
        <v>1199</v>
      </c>
      <c r="P138" s="245"/>
      <c r="Q138" s="245"/>
      <c r="R138" s="245"/>
      <c r="S138" s="245"/>
      <c r="T138" s="245"/>
      <c r="U138" s="245"/>
    </row>
    <row r="139" spans="2:21" x14ac:dyDescent="0.3">
      <c r="B139" s="188" t="str">
        <f>IFERROR(VLOOKUP(Government_revenues_table[[#This Row],[GFS Classification]],Table6_GFS_codes_classification[],COLUMNS($F:F)+3,FALSE),"Do not enter data")</f>
        <v>Other revenue (14E)</v>
      </c>
      <c r="C139" s="188" t="str">
        <f>IFERROR(VLOOKUP(Government_revenues_table[[#This Row],[GFS Classification]],Table6_GFS_codes_classification[],COLUMNS($F:G)+3,FALSE),"Do not enter data")</f>
        <v>Fines, penalties, and forfeits (143E)</v>
      </c>
      <c r="D139" s="188" t="str">
        <f>IFERROR(VLOOKUP(Government_revenues_table[[#This Row],[GFS Classification]],Table6_GFS_codes_classification[],COLUMNS($F:H)+3,FALSE),"Do not enter data")</f>
        <v>Fines, penalties, and forfeits (143E)</v>
      </c>
      <c r="E139" s="188" t="str">
        <f>IFERROR(VLOOKUP(Government_revenues_table[[#This Row],[GFS Classification]],Table6_GFS_codes_classification[],COLUMNS($F:I)+3,FALSE),"Do not enter data")</f>
        <v>Fines, penalties, and forfeits (143E)</v>
      </c>
      <c r="F139" s="50" t="s">
        <v>1481</v>
      </c>
      <c r="G139" s="266" t="s">
        <v>1491</v>
      </c>
      <c r="H139" s="184" t="s">
        <v>2010</v>
      </c>
      <c r="I139" s="50" t="s">
        <v>1958</v>
      </c>
      <c r="J139" s="184">
        <v>69</v>
      </c>
      <c r="K139" s="50" t="s">
        <v>1199</v>
      </c>
      <c r="P139" s="245"/>
      <c r="Q139" s="245"/>
      <c r="R139" s="245"/>
      <c r="S139" s="245"/>
      <c r="T139" s="245"/>
      <c r="U139" s="245"/>
    </row>
    <row r="140" spans="2:21" x14ac:dyDescent="0.3">
      <c r="B140" s="188" t="str">
        <f>IFERROR(VLOOKUP(Government_revenues_table[[#This Row],[GFS Classification]],Table6_GFS_codes_classification[],COLUMNS($F:F)+3,FALSE),"Do not enter data")</f>
        <v>Other revenue (14E)</v>
      </c>
      <c r="C140" s="188" t="str">
        <f>IFERROR(VLOOKUP(Government_revenues_table[[#This Row],[GFS Classification]],Table6_GFS_codes_classification[],COLUMNS($F:G)+3,FALSE),"Do not enter data")</f>
        <v>Fines, penalties, and forfeits (143E)</v>
      </c>
      <c r="D140" s="188" t="str">
        <f>IFERROR(VLOOKUP(Government_revenues_table[[#This Row],[GFS Classification]],Table6_GFS_codes_classification[],COLUMNS($F:H)+3,FALSE),"Do not enter data")</f>
        <v>Fines, penalties, and forfeits (143E)</v>
      </c>
      <c r="E140" s="188" t="str">
        <f>IFERROR(VLOOKUP(Government_revenues_table[[#This Row],[GFS Classification]],Table6_GFS_codes_classification[],COLUMNS($F:I)+3,FALSE),"Do not enter data")</f>
        <v>Fines, penalties, and forfeits (143E)</v>
      </c>
      <c r="F140" s="50" t="s">
        <v>1481</v>
      </c>
      <c r="G140" s="266" t="s">
        <v>1491</v>
      </c>
      <c r="H140" s="184" t="s">
        <v>2011</v>
      </c>
      <c r="I140" s="50" t="s">
        <v>1958</v>
      </c>
      <c r="J140" s="184">
        <v>16</v>
      </c>
      <c r="K140" s="50" t="s">
        <v>1199</v>
      </c>
      <c r="P140" s="245"/>
      <c r="Q140" s="245"/>
      <c r="R140" s="245"/>
      <c r="S140" s="245"/>
      <c r="T140" s="245"/>
      <c r="U140" s="245"/>
    </row>
    <row r="141" spans="2:21" x14ac:dyDescent="0.3">
      <c r="B141" s="188" t="str">
        <f>IFERROR(VLOOKUP(Government_revenues_table[[#This Row],[GFS Classification]],Table6_GFS_codes_classification[],COLUMNS($F:F)+3,FALSE),"Do not enter data")</f>
        <v>Other revenue (14E)</v>
      </c>
      <c r="C141" s="188" t="str">
        <f>IFERROR(VLOOKUP(Government_revenues_table[[#This Row],[GFS Classification]],Table6_GFS_codes_classification[],COLUMNS($F:G)+3,FALSE),"Do not enter data")</f>
        <v>Sales of goods and services (142E)</v>
      </c>
      <c r="D141" s="188" t="str">
        <f>IFERROR(VLOOKUP(Government_revenues_table[[#This Row],[GFS Classification]],Table6_GFS_codes_classification[],COLUMNS($F:H)+3,FALSE),"Do not enter data")</f>
        <v>Administrative fees for government services (1422E)</v>
      </c>
      <c r="E141" s="188" t="str">
        <f>IFERROR(VLOOKUP(Government_revenues_table[[#This Row],[GFS Classification]],Table6_GFS_codes_classification[],COLUMNS($F:I)+3,FALSE),"Do not enter data")</f>
        <v>Administrative fees for government services (1422E)</v>
      </c>
      <c r="F141" s="50" t="s">
        <v>1508</v>
      </c>
      <c r="G141" s="266" t="s">
        <v>1491</v>
      </c>
      <c r="H141" s="184" t="s">
        <v>2012</v>
      </c>
      <c r="I141" s="50" t="s">
        <v>1958</v>
      </c>
      <c r="J141" s="184">
        <v>900</v>
      </c>
      <c r="K141" s="50" t="s">
        <v>1199</v>
      </c>
      <c r="P141" s="245"/>
      <c r="Q141" s="245"/>
      <c r="R141" s="245"/>
      <c r="S141" s="245"/>
      <c r="T141" s="245"/>
      <c r="U141" s="245"/>
    </row>
    <row r="142" spans="2:21" x14ac:dyDescent="0.3">
      <c r="B142" s="191" t="str">
        <f>IFERROR(VLOOKUP(Government_revenues_table[[#This Row],[GFS Classification]],Table6_GFS_codes_classification[],COLUMNS($F:F)+3,FALSE),"Do not enter data")</f>
        <v>Other revenue (14E)</v>
      </c>
      <c r="C142" s="191" t="str">
        <f>IFERROR(VLOOKUP(Government_revenues_table[[#This Row],[GFS Classification]],Table6_GFS_codes_classification[],COLUMNS($F:G)+3,FALSE),"Do not enter data")</f>
        <v>Sales of goods and services (142E)</v>
      </c>
      <c r="D142" s="191" t="str">
        <f>IFERROR(VLOOKUP(Government_revenues_table[[#This Row],[GFS Classification]],Table6_GFS_codes_classification[],COLUMNS($F:H)+3,FALSE),"Do not enter data")</f>
        <v>Administrative fees for government services (1422E)</v>
      </c>
      <c r="E142" s="191" t="str">
        <f>IFERROR(VLOOKUP(Government_revenues_table[[#This Row],[GFS Classification]],Table6_GFS_codes_classification[],COLUMNS($F:I)+3,FALSE),"Do not enter data")</f>
        <v>Administrative fees for government services (1422E)</v>
      </c>
      <c r="F142" s="257" t="s">
        <v>1508</v>
      </c>
      <c r="G142" s="257" t="s">
        <v>1491</v>
      </c>
      <c r="H142" s="257" t="s">
        <v>2012</v>
      </c>
      <c r="I142" s="257" t="s">
        <v>1958</v>
      </c>
      <c r="J142" s="262">
        <v>900</v>
      </c>
      <c r="K142" s="257" t="s">
        <v>1199</v>
      </c>
      <c r="P142" s="245"/>
      <c r="Q142" s="245"/>
      <c r="R142" s="245"/>
      <c r="S142" s="245"/>
      <c r="T142" s="245"/>
      <c r="U142" s="245"/>
    </row>
    <row r="143" spans="2:21" x14ac:dyDescent="0.3">
      <c r="B143" s="188" t="str">
        <f>IFERROR(VLOOKUP(Government_revenues_table[[#This Row],[GFS Classification]],Table6_GFS_codes_classification[],COLUMNS($F:F)+3,FALSE),"Do not enter data")</f>
        <v>Taxes (11E)</v>
      </c>
      <c r="C143" s="188" t="str">
        <f>IFERROR(VLOOKUP(Government_revenues_table[[#This Row],[GFS Classification]],Table6_GFS_codes_classification[],COLUMNS($F:G)+3,FALSE),"Do not enter data")</f>
        <v>Taxes on income, profits and capital gains (111E)</v>
      </c>
      <c r="D143" s="188" t="str">
        <f>IFERROR(VLOOKUP(Government_revenues_table[[#This Row],[GFS Classification]],Table6_GFS_codes_classification[],COLUMNS($F:H)+3,FALSE),"Do not enter data")</f>
        <v>Ordinary taxes on income, profits and capital gains (1112E1)</v>
      </c>
      <c r="E143" s="188" t="str">
        <f>IFERROR(VLOOKUP(Government_revenues_table[[#This Row],[GFS Classification]],Table6_GFS_codes_classification[],COLUMNS($F:I)+3,FALSE),"Do not enter data")</f>
        <v>Ordinary taxes on income, profits and capital gains (1112E1)</v>
      </c>
      <c r="F143" s="50" t="s">
        <v>1516</v>
      </c>
      <c r="G143" s="266" t="s">
        <v>1491</v>
      </c>
      <c r="H143" s="50" t="s">
        <v>2016</v>
      </c>
      <c r="I143" s="50" t="s">
        <v>1958</v>
      </c>
      <c r="J143" s="184">
        <v>11938</v>
      </c>
      <c r="K143" s="50" t="s">
        <v>1199</v>
      </c>
      <c r="P143" s="245"/>
      <c r="Q143" s="245"/>
      <c r="R143" s="245"/>
      <c r="S143" s="245"/>
      <c r="T143" s="245"/>
      <c r="U143" s="245"/>
    </row>
    <row r="144" spans="2:21" x14ac:dyDescent="0.3">
      <c r="B144" s="188" t="str">
        <f>IFERROR(VLOOKUP(Government_revenues_table[[#This Row],[GFS Classification]],Table6_GFS_codes_classification[],COLUMNS($F:F)+3,FALSE),"Do not enter data")</f>
        <v>Taxes (11E)</v>
      </c>
      <c r="C144" s="188" t="str">
        <f>IFERROR(VLOOKUP(Government_revenues_table[[#This Row],[GFS Classification]],Table6_GFS_codes_classification[],COLUMNS($F:G)+3,FALSE),"Do not enter data")</f>
        <v>Taxes on income, profits and capital gains (111E)</v>
      </c>
      <c r="D144" s="188" t="str">
        <f>IFERROR(VLOOKUP(Government_revenues_table[[#This Row],[GFS Classification]],Table6_GFS_codes_classification[],COLUMNS($F:H)+3,FALSE),"Do not enter data")</f>
        <v>Ordinary taxes on income, profits and capital gains (1112E1)</v>
      </c>
      <c r="E144" s="188" t="str">
        <f>IFERROR(VLOOKUP(Government_revenues_table[[#This Row],[GFS Classification]],Table6_GFS_codes_classification[],COLUMNS($F:I)+3,FALSE),"Do not enter data")</f>
        <v>Ordinary taxes on income, profits and capital gains (1112E1)</v>
      </c>
      <c r="F144" s="50" t="s">
        <v>1516</v>
      </c>
      <c r="G144" s="266" t="s">
        <v>1491</v>
      </c>
      <c r="H144" s="50" t="s">
        <v>2016</v>
      </c>
      <c r="I144" s="50" t="s">
        <v>1958</v>
      </c>
      <c r="J144" s="184">
        <v>12357</v>
      </c>
      <c r="K144" s="50" t="s">
        <v>1199</v>
      </c>
      <c r="P144" s="245"/>
      <c r="Q144" s="245"/>
      <c r="R144" s="245"/>
      <c r="S144" s="245"/>
      <c r="T144" s="245"/>
      <c r="U144" s="245"/>
    </row>
    <row r="145" spans="2:21" x14ac:dyDescent="0.3">
      <c r="B145" s="191" t="str">
        <f>IFERROR(VLOOKUP(Government_revenues_table[[#This Row],[GFS Classification]],Table6_GFS_codes_classification[],COLUMNS($F:F)+3,FALSE),"Do not enter data")</f>
        <v>Other revenue (14E)</v>
      </c>
      <c r="C145" s="191" t="str">
        <f>IFERROR(VLOOKUP(Government_revenues_table[[#This Row],[GFS Classification]],Table6_GFS_codes_classification[],COLUMNS($F:G)+3,FALSE),"Do not enter data")</f>
        <v>Sales of goods and services (142E)</v>
      </c>
      <c r="D145" s="191" t="str">
        <f>IFERROR(VLOOKUP(Government_revenues_table[[#This Row],[GFS Classification]],Table6_GFS_codes_classification[],COLUMNS($F:H)+3,FALSE),"Do not enter data")</f>
        <v>Administrative fees for government services (1422E)</v>
      </c>
      <c r="E145" s="191" t="str">
        <f>IFERROR(VLOOKUP(Government_revenues_table[[#This Row],[GFS Classification]],Table6_GFS_codes_classification[],COLUMNS($F:I)+3,FALSE),"Do not enter data")</f>
        <v>Administrative fees for government services (1422E)</v>
      </c>
      <c r="F145" s="257" t="s">
        <v>1508</v>
      </c>
      <c r="G145" s="257" t="s">
        <v>1491</v>
      </c>
      <c r="H145" s="257" t="s">
        <v>2017</v>
      </c>
      <c r="I145" s="257" t="s">
        <v>1958</v>
      </c>
      <c r="J145" s="262">
        <v>50</v>
      </c>
      <c r="K145" s="257" t="s">
        <v>1199</v>
      </c>
      <c r="P145" s="245"/>
      <c r="Q145" s="245"/>
      <c r="R145" s="245"/>
      <c r="S145" s="245"/>
      <c r="T145" s="245"/>
      <c r="U145" s="245"/>
    </row>
    <row r="146" spans="2:21" x14ac:dyDescent="0.3">
      <c r="B146" s="191" t="str">
        <f>IFERROR(VLOOKUP(Government_revenues_table[[#This Row],[GFS Classification]],Table6_GFS_codes_classification[],COLUMNS($F:F)+3,FALSE),"Do not enter data")</f>
        <v>Do not enter data</v>
      </c>
      <c r="C146" s="191" t="str">
        <f>IFERROR(VLOOKUP(Government_revenues_table[[#This Row],[GFS Classification]],Table6_GFS_codes_classification[],COLUMNS($F:G)+3,FALSE),"Do not enter data")</f>
        <v>Do not enter data</v>
      </c>
      <c r="D146" s="191" t="str">
        <f>IFERROR(VLOOKUP(Government_revenues_table[[#This Row],[GFS Classification]],Table6_GFS_codes_classification[],COLUMNS($F:H)+3,FALSE),"Do not enter data")</f>
        <v>Do not enter data</v>
      </c>
      <c r="E146" s="191" t="str">
        <f>IFERROR(VLOOKUP(Government_revenues_table[[#This Row],[GFS Classification]],Table6_GFS_codes_classification[],COLUMNS($F:I)+3,FALSE),"Do not enter data")</f>
        <v>Do not enter data</v>
      </c>
      <c r="F146" s="257"/>
      <c r="G146" s="257"/>
      <c r="H146" s="257"/>
      <c r="I146" s="257" t="s">
        <v>2091</v>
      </c>
      <c r="J146" s="262">
        <v>0</v>
      </c>
      <c r="K146" s="257" t="s">
        <v>1199</v>
      </c>
      <c r="P146" s="277"/>
      <c r="Q146" s="277"/>
      <c r="R146" s="277"/>
      <c r="S146" s="277"/>
      <c r="T146" s="277"/>
      <c r="U146" s="277"/>
    </row>
    <row r="147" spans="2:21" ht="16.5" thickBot="1" x14ac:dyDescent="0.35"/>
    <row r="148" spans="2:21" ht="17.25" thickBot="1" x14ac:dyDescent="0.35">
      <c r="I148" s="237" t="s">
        <v>1937</v>
      </c>
      <c r="J148" s="187">
        <f>SUMIF(Government_revenues_table[Currency],"USD",Government_revenues_table[Revenue value])+(IFERROR(SUMIF(Government_revenues_table[Currency],"&lt;&gt;USD",Government_revenues_table[Revenue value])/'Part 1 - About'!$E$46,0))</f>
        <v>39131441.810000002</v>
      </c>
      <c r="T148" s="238"/>
    </row>
    <row r="149" spans="2:21" ht="21" customHeight="1" thickBot="1" x14ac:dyDescent="0.35">
      <c r="I149" s="235"/>
      <c r="J149" s="192"/>
    </row>
    <row r="150" spans="2:21" ht="17.25" thickBot="1" x14ac:dyDescent="0.35">
      <c r="I150" s="237" t="str">
        <f>"Total in "&amp;'Part 1 - About'!E45</f>
        <v>Total in LRD</v>
      </c>
      <c r="J150" s="187">
        <f>IF('Part 1 - About'!$E$45="USD",0,SUMIF(Government_revenues_table[Currency],'Part 1 - About'!$E$45,Government_revenues_table[Revenue value]))+(IFERROR(SUMIF(Government_revenues_table[Currency],"USD",Government_revenues_table[Revenue value])*'Part 1 - About'!$E$46,0))</f>
        <v>7606369659.0278006</v>
      </c>
    </row>
    <row r="154" spans="2:21" ht="24" x14ac:dyDescent="0.3">
      <c r="F154" s="182" t="s">
        <v>1554</v>
      </c>
      <c r="G154" s="182"/>
      <c r="H154" s="204"/>
      <c r="I154" s="204"/>
      <c r="J154" s="204"/>
      <c r="K154" s="204"/>
    </row>
    <row r="155" spans="2:21" x14ac:dyDescent="0.3">
      <c r="F155" s="193" t="s">
        <v>1555</v>
      </c>
      <c r="G155" s="194"/>
      <c r="H155" s="194"/>
      <c r="I155" s="194"/>
      <c r="J155" s="195"/>
      <c r="K155" s="194"/>
    </row>
    <row r="156" spans="2:21" x14ac:dyDescent="0.3">
      <c r="F156" s="193"/>
      <c r="G156" s="194"/>
      <c r="H156" s="194"/>
      <c r="I156" s="194"/>
      <c r="J156" s="195"/>
      <c r="K156" s="194"/>
    </row>
    <row r="157" spans="2:21" x14ac:dyDescent="0.3">
      <c r="F157" s="193"/>
      <c r="G157" s="194"/>
      <c r="H157" s="194"/>
      <c r="I157" s="194"/>
      <c r="J157" s="195"/>
      <c r="K157" s="194"/>
    </row>
    <row r="158" spans="2:21" x14ac:dyDescent="0.3">
      <c r="F158" s="193" t="s">
        <v>1550</v>
      </c>
      <c r="G158" s="194" t="s">
        <v>1918</v>
      </c>
      <c r="H158" s="194"/>
      <c r="I158" s="194"/>
      <c r="J158" s="195"/>
      <c r="K158" s="194"/>
    </row>
    <row r="159" spans="2:21" x14ac:dyDescent="0.3">
      <c r="F159" s="193"/>
      <c r="G159" s="194"/>
      <c r="H159" s="194"/>
      <c r="I159" s="194"/>
      <c r="J159" s="195"/>
      <c r="K159" s="194"/>
    </row>
    <row r="160" spans="2:21" x14ac:dyDescent="0.3">
      <c r="F160" s="193"/>
      <c r="G160" s="196" t="s">
        <v>1488</v>
      </c>
      <c r="H160" s="196" t="s">
        <v>1431</v>
      </c>
      <c r="I160" s="196" t="s">
        <v>1494</v>
      </c>
      <c r="J160" s="197" t="s">
        <v>1432</v>
      </c>
      <c r="K160" s="196" t="s">
        <v>1006</v>
      </c>
    </row>
    <row r="161" spans="6:11" x14ac:dyDescent="0.3">
      <c r="F161" s="193"/>
      <c r="G161" s="198" t="s">
        <v>2086</v>
      </c>
      <c r="H161" s="198" t="s">
        <v>2087</v>
      </c>
      <c r="I161" s="198" t="s">
        <v>2090</v>
      </c>
      <c r="J161" s="199">
        <v>3947091</v>
      </c>
      <c r="K161" s="200" t="s">
        <v>1199</v>
      </c>
    </row>
    <row r="162" spans="6:11" x14ac:dyDescent="0.3">
      <c r="F162" s="193"/>
      <c r="G162" s="198" t="s">
        <v>2086</v>
      </c>
      <c r="H162" s="194" t="s">
        <v>2088</v>
      </c>
      <c r="I162" s="198" t="s">
        <v>2090</v>
      </c>
      <c r="J162" s="195">
        <v>824496</v>
      </c>
      <c r="K162" s="200" t="s">
        <v>1199</v>
      </c>
    </row>
    <row r="163" spans="6:11" x14ac:dyDescent="0.3">
      <c r="F163" s="248"/>
      <c r="G163" s="198" t="s">
        <v>2086</v>
      </c>
      <c r="H163" s="194" t="s">
        <v>2089</v>
      </c>
      <c r="I163" s="198" t="s">
        <v>2090</v>
      </c>
      <c r="J163" s="195">
        <v>4342369</v>
      </c>
      <c r="K163" s="200" t="s">
        <v>1199</v>
      </c>
    </row>
    <row r="164" spans="6:11" x14ac:dyDescent="0.3">
      <c r="F164" s="267"/>
      <c r="G164" s="198" t="s">
        <v>1491</v>
      </c>
      <c r="H164" s="194" t="s">
        <v>2013</v>
      </c>
      <c r="I164" s="198" t="s">
        <v>1958</v>
      </c>
      <c r="J164" s="195">
        <v>5027</v>
      </c>
      <c r="K164" s="200" t="s">
        <v>1199</v>
      </c>
    </row>
    <row r="165" spans="6:11" x14ac:dyDescent="0.3">
      <c r="F165" s="267"/>
      <c r="G165" s="198" t="s">
        <v>988</v>
      </c>
      <c r="H165" s="194" t="s">
        <v>2013</v>
      </c>
      <c r="I165" s="198" t="s">
        <v>1958</v>
      </c>
      <c r="J165" s="195">
        <v>883661</v>
      </c>
      <c r="K165" s="200" t="s">
        <v>1199</v>
      </c>
    </row>
    <row r="166" spans="6:11" x14ac:dyDescent="0.3">
      <c r="F166" s="267"/>
      <c r="G166" s="198" t="s">
        <v>2071</v>
      </c>
      <c r="H166" s="194" t="s">
        <v>2013</v>
      </c>
      <c r="I166" s="198" t="s">
        <v>1958</v>
      </c>
      <c r="J166" s="195">
        <v>189866.31</v>
      </c>
      <c r="K166" s="200" t="s">
        <v>1199</v>
      </c>
    </row>
    <row r="167" spans="6:11" x14ac:dyDescent="0.3">
      <c r="F167" s="267"/>
      <c r="G167" s="198" t="s">
        <v>1491</v>
      </c>
      <c r="H167" s="194" t="s">
        <v>2018</v>
      </c>
      <c r="I167" s="198" t="s">
        <v>1958</v>
      </c>
      <c r="J167" s="195">
        <v>1580869</v>
      </c>
      <c r="K167" s="200" t="s">
        <v>1199</v>
      </c>
    </row>
    <row r="168" spans="6:11" x14ac:dyDescent="0.3">
      <c r="F168" s="267"/>
      <c r="G168" s="198" t="s">
        <v>1491</v>
      </c>
      <c r="H168" s="194" t="s">
        <v>2014</v>
      </c>
      <c r="I168" s="198" t="s">
        <v>1958</v>
      </c>
      <c r="J168" s="195">
        <v>513</v>
      </c>
      <c r="K168" s="200" t="s">
        <v>1199</v>
      </c>
    </row>
    <row r="169" spans="6:11" x14ac:dyDescent="0.3">
      <c r="F169" s="267"/>
      <c r="G169" s="198" t="s">
        <v>1491</v>
      </c>
      <c r="H169" s="194" t="s">
        <v>2014</v>
      </c>
      <c r="I169" s="198" t="s">
        <v>1958</v>
      </c>
      <c r="J169" s="195">
        <v>830374</v>
      </c>
      <c r="K169" s="200" t="s">
        <v>1199</v>
      </c>
    </row>
    <row r="170" spans="6:11" x14ac:dyDescent="0.3">
      <c r="F170" s="267"/>
      <c r="G170" s="198" t="s">
        <v>1491</v>
      </c>
      <c r="H170" s="194" t="s">
        <v>2014</v>
      </c>
      <c r="I170" s="198" t="s">
        <v>1958</v>
      </c>
      <c r="J170" s="195">
        <v>276380</v>
      </c>
      <c r="K170" s="200" t="s">
        <v>1199</v>
      </c>
    </row>
    <row r="171" spans="6:11" x14ac:dyDescent="0.3">
      <c r="F171" s="267"/>
      <c r="G171" s="198" t="s">
        <v>988</v>
      </c>
      <c r="H171" s="194" t="s">
        <v>2014</v>
      </c>
      <c r="I171" s="198" t="s">
        <v>1958</v>
      </c>
      <c r="J171" s="195">
        <v>12629428</v>
      </c>
      <c r="K171" s="200" t="s">
        <v>1199</v>
      </c>
    </row>
    <row r="172" spans="6:11" x14ac:dyDescent="0.3">
      <c r="F172" s="267"/>
      <c r="G172" s="198" t="s">
        <v>2071</v>
      </c>
      <c r="H172" s="194" t="s">
        <v>2014</v>
      </c>
      <c r="I172" s="198" t="s">
        <v>1958</v>
      </c>
      <c r="J172" s="195">
        <v>8393398.110000005</v>
      </c>
      <c r="K172" s="200" t="s">
        <v>1199</v>
      </c>
    </row>
    <row r="173" spans="6:11" x14ac:dyDescent="0.3">
      <c r="F173" s="267"/>
      <c r="G173" s="198" t="s">
        <v>2080</v>
      </c>
      <c r="H173" s="194" t="s">
        <v>2014</v>
      </c>
      <c r="I173" s="198" t="s">
        <v>1958</v>
      </c>
      <c r="J173" s="195">
        <v>680752.74000000034</v>
      </c>
      <c r="K173" s="200" t="s">
        <v>1199</v>
      </c>
    </row>
    <row r="174" spans="6:11" x14ac:dyDescent="0.3">
      <c r="F174" s="267"/>
      <c r="G174" s="198" t="s">
        <v>1491</v>
      </c>
      <c r="H174" s="194" t="s">
        <v>2015</v>
      </c>
      <c r="I174" s="198" t="s">
        <v>1958</v>
      </c>
      <c r="J174" s="195">
        <v>8231</v>
      </c>
      <c r="K174" s="200" t="s">
        <v>1199</v>
      </c>
    </row>
    <row r="175" spans="6:11" x14ac:dyDescent="0.3">
      <c r="F175" s="267"/>
      <c r="G175" s="198" t="s">
        <v>1491</v>
      </c>
      <c r="H175" s="194" t="s">
        <v>2015</v>
      </c>
      <c r="I175" s="198" t="s">
        <v>1958</v>
      </c>
      <c r="J175" s="195">
        <v>150494</v>
      </c>
      <c r="K175" s="200" t="s">
        <v>1199</v>
      </c>
    </row>
    <row r="176" spans="6:11" x14ac:dyDescent="0.3">
      <c r="F176" s="267"/>
      <c r="G176" s="198" t="s">
        <v>988</v>
      </c>
      <c r="H176" s="194" t="s">
        <v>2015</v>
      </c>
      <c r="I176" s="198" t="s">
        <v>1958</v>
      </c>
      <c r="J176" s="195">
        <v>2770966</v>
      </c>
      <c r="K176" s="200" t="s">
        <v>1199</v>
      </c>
    </row>
    <row r="177" spans="6:14" x14ac:dyDescent="0.3">
      <c r="F177" s="267"/>
      <c r="G177" s="198" t="s">
        <v>2071</v>
      </c>
      <c r="H177" s="194" t="s">
        <v>2015</v>
      </c>
      <c r="I177" s="198" t="s">
        <v>1958</v>
      </c>
      <c r="J177" s="195">
        <v>2794120.3299999987</v>
      </c>
      <c r="K177" s="200" t="s">
        <v>1199</v>
      </c>
    </row>
    <row r="178" spans="6:14" x14ac:dyDescent="0.3">
      <c r="F178" s="267"/>
      <c r="G178" s="198" t="s">
        <v>2080</v>
      </c>
      <c r="H178" s="194" t="s">
        <v>2015</v>
      </c>
      <c r="I178" s="198" t="s">
        <v>1958</v>
      </c>
      <c r="J178" s="195">
        <v>192929.50000000003</v>
      </c>
      <c r="K178" s="200" t="s">
        <v>1199</v>
      </c>
    </row>
    <row r="179" spans="6:14" ht="16.5" thickBot="1" x14ac:dyDescent="0.35">
      <c r="F179" s="193"/>
      <c r="G179" s="201" t="s">
        <v>1553</v>
      </c>
      <c r="H179" s="201"/>
      <c r="I179" s="201"/>
      <c r="J179" s="202">
        <f>SUM(J161:J178)</f>
        <v>40500965.99000001</v>
      </c>
      <c r="K179" s="201" t="s">
        <v>1199</v>
      </c>
    </row>
    <row r="180" spans="6:14" ht="16.5" thickTop="1" x14ac:dyDescent="0.3">
      <c r="F180" s="193"/>
      <c r="G180" s="194"/>
      <c r="H180" s="194"/>
      <c r="I180" s="194"/>
      <c r="J180" s="195"/>
      <c r="K180" s="194"/>
    </row>
    <row r="181" spans="6:14" x14ac:dyDescent="0.3">
      <c r="F181" s="193"/>
      <c r="G181" s="194"/>
      <c r="H181" s="194"/>
      <c r="I181" s="194"/>
      <c r="J181" s="195"/>
      <c r="K181" s="194"/>
    </row>
    <row r="182" spans="6:14" x14ac:dyDescent="0.3">
      <c r="F182" s="193"/>
      <c r="G182" s="194"/>
      <c r="H182" s="194"/>
      <c r="I182" s="194"/>
      <c r="J182" s="195"/>
      <c r="K182" s="194"/>
    </row>
    <row r="183" spans="6:14" x14ac:dyDescent="0.3">
      <c r="F183" s="193"/>
      <c r="G183" s="194"/>
      <c r="H183" s="194"/>
      <c r="I183" s="194"/>
      <c r="J183" s="195"/>
      <c r="K183" s="194"/>
    </row>
    <row r="184" spans="6:14" x14ac:dyDescent="0.3">
      <c r="F184" s="193"/>
      <c r="G184" s="194"/>
      <c r="H184" s="194"/>
      <c r="I184" s="194"/>
      <c r="J184" s="195"/>
      <c r="K184" s="194"/>
    </row>
    <row r="185" spans="6:14" ht="18.75" customHeight="1" x14ac:dyDescent="0.3">
      <c r="F185" s="193"/>
      <c r="G185" s="194"/>
      <c r="H185" s="194"/>
      <c r="I185" s="194"/>
      <c r="J185" s="195"/>
      <c r="K185" s="194"/>
    </row>
    <row r="186" spans="6:14" ht="15.75" customHeight="1" x14ac:dyDescent="0.3">
      <c r="F186" s="193"/>
      <c r="G186" s="194"/>
      <c r="H186" s="194"/>
      <c r="I186" s="194"/>
      <c r="J186" s="195"/>
      <c r="K186" s="194"/>
    </row>
    <row r="187" spans="6:14" x14ac:dyDescent="0.3">
      <c r="F187" s="193"/>
      <c r="G187" s="194"/>
      <c r="H187" s="194"/>
      <c r="I187" s="194"/>
      <c r="J187" s="195"/>
      <c r="K187" s="194"/>
    </row>
    <row r="188" spans="6:14" x14ac:dyDescent="0.3">
      <c r="F188" s="193"/>
      <c r="G188" s="194"/>
      <c r="H188" s="194"/>
      <c r="I188" s="194"/>
      <c r="J188" s="195"/>
      <c r="K188" s="194"/>
    </row>
    <row r="189" spans="6:14" x14ac:dyDescent="0.3">
      <c r="F189" s="37"/>
      <c r="G189" s="37"/>
      <c r="H189" s="37"/>
      <c r="I189" s="37"/>
      <c r="J189" s="37"/>
      <c r="K189" s="37"/>
    </row>
    <row r="190" spans="6:14" ht="15.75" customHeight="1" thickBot="1" x14ac:dyDescent="0.35">
      <c r="F190" s="365"/>
      <c r="G190" s="365"/>
      <c r="H190" s="365"/>
      <c r="I190" s="365"/>
      <c r="J190" s="365"/>
      <c r="K190" s="365"/>
      <c r="L190" s="365"/>
      <c r="M190" s="365"/>
      <c r="N190" s="365"/>
    </row>
    <row r="191" spans="6:14" x14ac:dyDescent="0.3">
      <c r="F191" s="366"/>
      <c r="G191" s="366"/>
      <c r="H191" s="366"/>
      <c r="I191" s="366"/>
      <c r="J191" s="366"/>
      <c r="K191" s="366"/>
      <c r="L191" s="366"/>
      <c r="M191" s="366"/>
      <c r="N191" s="366"/>
    </row>
    <row r="192" spans="6:14" ht="16.5" thickBot="1" x14ac:dyDescent="0.35">
      <c r="F192" s="345" t="s">
        <v>1833</v>
      </c>
      <c r="G192" s="346"/>
      <c r="H192" s="346"/>
      <c r="I192" s="346"/>
      <c r="J192" s="346"/>
      <c r="K192" s="346"/>
      <c r="L192" s="346"/>
      <c r="M192" s="346"/>
      <c r="N192" s="346"/>
    </row>
    <row r="193" spans="6:14" x14ac:dyDescent="0.3">
      <c r="F193" s="347" t="s">
        <v>1852</v>
      </c>
      <c r="G193" s="348"/>
      <c r="H193" s="348"/>
      <c r="I193" s="348"/>
      <c r="J193" s="348"/>
      <c r="K193" s="348"/>
      <c r="L193" s="348"/>
      <c r="M193" s="348"/>
      <c r="N193" s="348"/>
    </row>
    <row r="194" spans="6:14" ht="16.5" thickBot="1" x14ac:dyDescent="0.35">
      <c r="F194" s="367"/>
      <c r="G194" s="367"/>
      <c r="H194" s="367"/>
      <c r="I194" s="367"/>
      <c r="J194" s="367"/>
      <c r="K194" s="367"/>
      <c r="L194" s="367"/>
      <c r="M194" s="367"/>
      <c r="N194" s="367"/>
    </row>
    <row r="195" spans="6:14" x14ac:dyDescent="0.3">
      <c r="F195" s="335" t="s">
        <v>1832</v>
      </c>
      <c r="G195" s="335"/>
      <c r="H195" s="335"/>
      <c r="I195" s="335"/>
      <c r="J195" s="335"/>
      <c r="K195" s="335"/>
      <c r="L195" s="335"/>
      <c r="M195" s="335"/>
      <c r="N195" s="335"/>
    </row>
    <row r="196" spans="6:14" ht="15.75" customHeight="1" x14ac:dyDescent="0.3">
      <c r="F196" s="324" t="s">
        <v>1853</v>
      </c>
      <c r="G196" s="324"/>
      <c r="H196" s="324"/>
      <c r="I196" s="324"/>
      <c r="J196" s="324"/>
      <c r="K196" s="324"/>
      <c r="L196" s="324"/>
      <c r="M196" s="324"/>
      <c r="N196" s="324"/>
    </row>
    <row r="197" spans="6:14" x14ac:dyDescent="0.3">
      <c r="F197" s="335" t="s">
        <v>1854</v>
      </c>
      <c r="G197" s="335"/>
      <c r="H197" s="335"/>
      <c r="I197" s="335"/>
      <c r="J197" s="335"/>
      <c r="K197" s="335"/>
      <c r="L197" s="335"/>
      <c r="M197" s="335"/>
      <c r="N197" s="335"/>
    </row>
  </sheetData>
  <sheetProtection insertRows="0"/>
  <protectedRanges>
    <protectedRange algorithmName="SHA-512" hashValue="19r0bVvPR7yZA0UiYij7Tv1CBk3noIABvFePbLhCJ4nk3L6A+Fy+RdPPS3STf+a52x4pG2PQK4FAkXK9epnlIA==" saltValue="gQC4yrLvnbJqxYZ0KSEoZA==" spinCount="100000" sqref="K148 H22:H27 K161:K178 I22:K146 F22:G146" name="Government revenues"/>
  </protectedRanges>
  <mergeCells count="26">
    <mergeCell ref="F194:N194"/>
    <mergeCell ref="F195:N195"/>
    <mergeCell ref="F20:K20"/>
    <mergeCell ref="F16:N16"/>
    <mergeCell ref="P31:U31"/>
    <mergeCell ref="M19:N19"/>
    <mergeCell ref="M27:N27"/>
    <mergeCell ref="M28:N28"/>
    <mergeCell ref="M21:N21"/>
    <mergeCell ref="M22:N26"/>
    <mergeCell ref="F197:N197"/>
    <mergeCell ref="F18:K18"/>
    <mergeCell ref="F8:N8"/>
    <mergeCell ref="F9:N9"/>
    <mergeCell ref="F10:N10"/>
    <mergeCell ref="F11:N11"/>
    <mergeCell ref="F12:N12"/>
    <mergeCell ref="F13:N13"/>
    <mergeCell ref="F14:N14"/>
    <mergeCell ref="F15:N15"/>
    <mergeCell ref="M18:N18"/>
    <mergeCell ref="F190:N190"/>
    <mergeCell ref="F191:N191"/>
    <mergeCell ref="F192:N192"/>
    <mergeCell ref="F196:N196"/>
    <mergeCell ref="F193:N193"/>
  </mergeCells>
  <dataValidations count="11">
    <dataValidation type="list" allowBlank="1" showInputMessage="1" showErrorMessage="1" sqref="K161:K179">
      <formula1>Currency_code_list</formula1>
    </dataValidation>
    <dataValidation type="textLength" allowBlank="1" showInputMessage="1" showErrorMessage="1" errorTitle="Please do not edit these cells" error="Please do not edit these cells" sqref="F154:K155 F21:H21 J21:K21">
      <formula1>10000</formula1>
      <formula2>50000</formula2>
    </dataValidation>
    <dataValidation allowBlank="1" showInputMessage="1" showErrorMessage="1" errorTitle="Please do not edit these cells" error="Please do not edit these cells" sqref="I21"/>
    <dataValidation type="whole" allowBlank="1" showInputMessage="1" showErrorMessage="1" errorTitle="Please do not edit those cells" error="Please do not edit those cells" sqref="F189:K189">
      <formula1>10000</formula1>
      <formula2>50000</formula2>
    </dataValidation>
    <dataValidation type="list" allowBlank="1" showInputMessage="1" showErrorMessage="1" promptTitle="Receiving government agency" prompt="Input the name of the government recipient here._x000a__x000a_Please refrain from using acronyms, and input complete name" sqref="I22 I78 I97 I118 I123:I146">
      <formula1>Government_entities_list</formula1>
    </dataValidation>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H22:H27 J22:J146">
      <formula1>0.1</formula1>
      <formula2>0.2</formula2>
    </dataValidation>
    <dataValidation type="textLength" allowBlank="1" showInputMessage="1" showErrorMessage="1" sqref="L154:N189 B7:K20 F190:N194 B190:E197 B147:H153 K147:N153 I147:J147 J149 I151:J153 L7:N146 A7:A197 O7:O189">
      <formula1>9999999</formula1>
      <formula2>99999999</formula2>
    </dataValidation>
    <dataValidation type="textLength" allowBlank="1" showInputMessage="1" showErrorMessage="1" errorTitle="Do not edit these cells" error="Please do not edit these cells" sqref="F195:N197">
      <formula1>9999999</formula1>
      <formula2>99999999</formula2>
    </dataValidation>
    <dataValidation type="whole" allowBlank="1" showInputMessage="1" showErrorMessage="1" sqref="I148 I150">
      <formula1>1</formula1>
      <formula2>2</formula2>
    </dataValidation>
    <dataValidation type="list" allowBlank="1" showInputMessage="1" showErrorMessage="1" sqref="F22:F146">
      <formula1>GFS_list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8:H146"/>
  </dataValidations>
  <hyperlinks>
    <hyperlink ref="M19" r:id="rId1" location="r5-1" display="EITI Requirement 5.1"/>
    <hyperlink ref="F20" r:id="rId2" location="r4-1" display="EITI Requirement 4.1"/>
    <hyperlink ref="F193:J193" r:id="rId3" display="Give us your feedback or report a conflict in the data! Write to us at  data@eiti.org"/>
    <hyperlink ref="F192:J192" r:id="rId4" display="For the latest version of Summary data templates, see  https://eiti.org/summary-data-template"/>
    <hyperlink ref="M28:N28" r:id="rId5" display="or, https://www.imf.org/external/np/sta/gfsm/"/>
    <hyperlink ref="M27:N27" r:id="rId6" display="For more guidance, please visit https://eiti.org/summary-data-template"/>
  </hyperlinks>
  <pageMargins left="0.7" right="0.7" top="0.75" bottom="0.75" header="0.3" footer="0.3"/>
  <pageSetup paperSize="9" orientation="portrait" r:id="rId7"/>
  <colBreaks count="1" manualBreakCount="1">
    <brk id="12" max="1048575" man="1"/>
  </colBreaks>
  <drawing r:id="rId8"/>
  <tableParts count="1">
    <tablePart r:id="rId9"/>
  </tableParts>
  <extLst>
    <ext xmlns:x14="http://schemas.microsoft.com/office/spreadsheetml/2009/9/main" uri="{CCE6A557-97BC-4b89-ADB6-D9C93CAAB3DF}">
      <x14:dataValidations xmlns:xm="http://schemas.microsoft.com/office/excel/2006/main" count="4">
        <x14:dataValidation type="list" allowBlank="1" showInputMessage="1" showErrorMessage="1" promptTitle="Receiving government agency" prompt="Input the name of the government recipient here._x000a__x000a_Please refrain from using acronyms, and input complete name">
          <x14:formula1>
            <xm:f>'Part 3 - Reporting entities'!$B$15:$B$17</xm:f>
          </x14:formula1>
          <xm:sqref>I23:I77 I79:I96 I98:I117 I119:I122</xm:sqref>
        </x14:dataValidation>
        <x14:dataValidation type="list" allowBlank="1" showInputMessage="1" showErrorMessage="1">
          <x14:formula1>
            <xm:f>Lists!$S$2:$S$29</xm:f>
          </x14:formula1>
          <xm:sqref>B22:E146</xm:sqref>
        </x14:dataValidation>
        <x14:dataValidation type="list" allowBlank="1" showInputMessage="1" showErrorMessage="1" promptTitle="Please select sector" prompt="Please select the relevant sector from the list">
          <x14:formula1>
            <xm:f>Lists!$AA$3:$AA$9</xm:f>
          </x14:formula1>
          <xm:sqref>G22:G146</xm:sqref>
        </x14:dataValidation>
        <x14:dataValidation type="list" allowBlank="1" showInputMessage="1" showErrorMessage="1">
          <x14:formula1>
            <xm:f>Lists!$I$11:$I$168</xm:f>
          </x14:formula1>
          <xm:sqref>K22:K146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H450"/>
  <sheetViews>
    <sheetView showGridLines="0" zoomScale="40" zoomScaleNormal="40" workbookViewId="0">
      <selection activeCell="F15" sqref="F15"/>
    </sheetView>
  </sheetViews>
  <sheetFormatPr defaultColWidth="9.140625" defaultRowHeight="14.25" x14ac:dyDescent="0.25"/>
  <cols>
    <col min="1" max="1" width="3.85546875" style="19" customWidth="1"/>
    <col min="2" max="2" width="0.140625" style="19" customWidth="1"/>
    <col min="3" max="3" width="18.7109375" style="19" customWidth="1"/>
    <col min="4" max="4" width="26" style="19" bestFit="1" customWidth="1"/>
    <col min="5" max="5" width="47.42578125" style="19" customWidth="1"/>
    <col min="6" max="6" width="31.42578125" style="19" bestFit="1" customWidth="1"/>
    <col min="7" max="7" width="34.28515625" style="19" bestFit="1" customWidth="1"/>
    <col min="8" max="8" width="22.85546875" style="19" bestFit="1" customWidth="1"/>
    <col min="9" max="9" width="27.140625" style="19" bestFit="1" customWidth="1"/>
    <col min="10" max="10" width="24.42578125" style="19" bestFit="1" customWidth="1"/>
    <col min="11" max="11" width="37.28515625" style="19" bestFit="1" customWidth="1"/>
    <col min="12" max="12" width="38.42578125" style="19" bestFit="1" customWidth="1"/>
    <col min="13" max="13" width="26" style="19" bestFit="1" customWidth="1"/>
    <col min="14" max="14" width="16.7109375" style="19" bestFit="1" customWidth="1"/>
    <col min="15" max="15" width="4" style="19" customWidth="1"/>
    <col min="16" max="16" width="9.140625" style="19"/>
    <col min="17" max="33" width="15.85546875" style="25" customWidth="1"/>
    <col min="34" max="16384" width="9.140625" style="19"/>
  </cols>
  <sheetData>
    <row r="1" spans="2:34" x14ac:dyDescent="0.25">
      <c r="C1" s="25"/>
      <c r="D1" s="25"/>
      <c r="E1" s="25"/>
      <c r="F1" s="25"/>
      <c r="G1" s="25"/>
      <c r="H1" s="25"/>
      <c r="I1" s="25"/>
      <c r="J1" s="25"/>
      <c r="K1" s="25"/>
    </row>
    <row r="2" spans="2:34" s="50" customFormat="1" ht="15.75" x14ac:dyDescent="0.3">
      <c r="C2" s="336" t="s">
        <v>1899</v>
      </c>
      <c r="D2" s="336"/>
      <c r="E2" s="336"/>
      <c r="F2" s="336"/>
      <c r="G2" s="336"/>
      <c r="H2" s="336"/>
      <c r="I2" s="336"/>
      <c r="J2" s="336"/>
      <c r="K2" s="336"/>
      <c r="L2" s="336"/>
      <c r="M2" s="336"/>
      <c r="N2" s="336"/>
      <c r="Q2" s="183"/>
      <c r="R2" s="183"/>
      <c r="S2" s="183"/>
      <c r="T2" s="183"/>
      <c r="U2" s="183"/>
      <c r="V2" s="183"/>
      <c r="W2" s="183"/>
      <c r="X2" s="183"/>
      <c r="Y2" s="183"/>
      <c r="Z2" s="183"/>
      <c r="AA2" s="183"/>
      <c r="AB2" s="183"/>
      <c r="AC2" s="183"/>
      <c r="AD2" s="183"/>
      <c r="AE2" s="183"/>
      <c r="AF2" s="183"/>
      <c r="AG2" s="183"/>
    </row>
    <row r="3" spans="2:34" ht="21" customHeight="1" x14ac:dyDescent="0.25">
      <c r="C3" s="376" t="s">
        <v>1624</v>
      </c>
      <c r="D3" s="376"/>
      <c r="E3" s="376"/>
      <c r="F3" s="376"/>
      <c r="G3" s="376"/>
      <c r="H3" s="376"/>
      <c r="I3" s="376"/>
      <c r="J3" s="376"/>
      <c r="K3" s="376"/>
      <c r="L3" s="376"/>
      <c r="M3" s="376"/>
      <c r="N3" s="376"/>
    </row>
    <row r="4" spans="2:34" s="50" customFormat="1" ht="15.6" customHeight="1" x14ac:dyDescent="0.3">
      <c r="C4" s="377" t="s">
        <v>1900</v>
      </c>
      <c r="D4" s="377"/>
      <c r="E4" s="377"/>
      <c r="F4" s="377"/>
      <c r="G4" s="377"/>
      <c r="H4" s="377"/>
      <c r="I4" s="377"/>
      <c r="J4" s="377"/>
      <c r="K4" s="377"/>
      <c r="L4" s="377"/>
      <c r="M4" s="377"/>
      <c r="N4" s="377"/>
      <c r="Q4" s="183"/>
      <c r="R4" s="183"/>
      <c r="S4" s="183"/>
      <c r="T4" s="183"/>
      <c r="U4" s="183"/>
      <c r="V4" s="183"/>
      <c r="W4" s="183"/>
      <c r="X4" s="183"/>
      <c r="Y4" s="183"/>
      <c r="Z4" s="183"/>
      <c r="AA4" s="183"/>
      <c r="AB4" s="183"/>
      <c r="AC4" s="183"/>
      <c r="AD4" s="183"/>
      <c r="AE4" s="183"/>
      <c r="AF4" s="183"/>
      <c r="AG4" s="183"/>
    </row>
    <row r="5" spans="2:34" s="50" customFormat="1" ht="15.6" customHeight="1" x14ac:dyDescent="0.3">
      <c r="C5" s="377" t="s">
        <v>1901</v>
      </c>
      <c r="D5" s="377"/>
      <c r="E5" s="377"/>
      <c r="F5" s="377"/>
      <c r="G5" s="377"/>
      <c r="H5" s="377"/>
      <c r="I5" s="377"/>
      <c r="J5" s="377"/>
      <c r="K5" s="377"/>
      <c r="L5" s="377"/>
      <c r="M5" s="377"/>
      <c r="N5" s="377"/>
      <c r="Q5" s="183"/>
      <c r="R5" s="183"/>
      <c r="S5" s="183"/>
      <c r="T5" s="183"/>
      <c r="U5" s="183"/>
      <c r="V5" s="183"/>
      <c r="W5" s="183"/>
      <c r="X5" s="183"/>
      <c r="Y5" s="183"/>
      <c r="Z5" s="183"/>
      <c r="AA5" s="183"/>
      <c r="AB5" s="183"/>
      <c r="AC5" s="183"/>
      <c r="AD5" s="183"/>
      <c r="AE5" s="183"/>
      <c r="AF5" s="183"/>
      <c r="AG5" s="183"/>
    </row>
    <row r="6" spans="2:34" s="50" customFormat="1" ht="15.6" customHeight="1" x14ac:dyDescent="0.3">
      <c r="C6" s="377" t="s">
        <v>1902</v>
      </c>
      <c r="D6" s="377"/>
      <c r="E6" s="377"/>
      <c r="F6" s="377"/>
      <c r="G6" s="377"/>
      <c r="H6" s="377"/>
      <c r="I6" s="377"/>
      <c r="J6" s="377"/>
      <c r="K6" s="377"/>
      <c r="L6" s="377"/>
      <c r="M6" s="377"/>
      <c r="N6" s="377"/>
      <c r="Q6" s="183"/>
      <c r="R6" s="183"/>
      <c r="S6" s="183"/>
      <c r="T6" s="183"/>
      <c r="U6" s="183"/>
      <c r="V6" s="183"/>
      <c r="W6" s="183"/>
      <c r="X6" s="183"/>
      <c r="Y6" s="183"/>
      <c r="Z6" s="183"/>
      <c r="AA6" s="183"/>
      <c r="AB6" s="183"/>
      <c r="AC6" s="183"/>
      <c r="AD6" s="183"/>
      <c r="AE6" s="183"/>
      <c r="AF6" s="183"/>
      <c r="AG6" s="183"/>
    </row>
    <row r="7" spans="2:34" s="50" customFormat="1" ht="15.6" customHeight="1" x14ac:dyDescent="0.3">
      <c r="C7" s="377" t="s">
        <v>1903</v>
      </c>
      <c r="D7" s="377"/>
      <c r="E7" s="377"/>
      <c r="F7" s="377"/>
      <c r="G7" s="377"/>
      <c r="H7" s="377"/>
      <c r="I7" s="377"/>
      <c r="J7" s="377"/>
      <c r="K7" s="377"/>
      <c r="L7" s="377"/>
      <c r="M7" s="377"/>
      <c r="N7" s="377"/>
      <c r="Q7" s="183"/>
      <c r="R7" s="183"/>
      <c r="S7" s="183"/>
      <c r="T7" s="183"/>
      <c r="U7" s="183"/>
      <c r="V7" s="183"/>
      <c r="W7" s="183"/>
      <c r="X7" s="183"/>
      <c r="Y7" s="183"/>
      <c r="Z7" s="183"/>
      <c r="AA7" s="183"/>
      <c r="AB7" s="183"/>
      <c r="AC7" s="183"/>
      <c r="AD7" s="183"/>
      <c r="AE7" s="183"/>
      <c r="AF7" s="183"/>
      <c r="AG7" s="183"/>
    </row>
    <row r="8" spans="2:34" s="50" customFormat="1" ht="15.6" customHeight="1" x14ac:dyDescent="0.3">
      <c r="C8" s="377" t="s">
        <v>1904</v>
      </c>
      <c r="D8" s="377"/>
      <c r="E8" s="377"/>
      <c r="F8" s="377"/>
      <c r="G8" s="377"/>
      <c r="H8" s="377"/>
      <c r="I8" s="377"/>
      <c r="J8" s="377"/>
      <c r="K8" s="377"/>
      <c r="L8" s="377"/>
      <c r="M8" s="377"/>
      <c r="N8" s="377"/>
      <c r="Q8" s="183"/>
      <c r="R8" s="183"/>
      <c r="S8" s="183"/>
      <c r="T8" s="183"/>
      <c r="U8" s="183"/>
      <c r="V8" s="183"/>
      <c r="W8" s="183"/>
      <c r="X8" s="183"/>
      <c r="Y8" s="183"/>
      <c r="Z8" s="183"/>
      <c r="AA8" s="183"/>
      <c r="AB8" s="183"/>
      <c r="AC8" s="183"/>
      <c r="AD8" s="183"/>
      <c r="AE8" s="183"/>
      <c r="AF8" s="183"/>
      <c r="AG8" s="183"/>
    </row>
    <row r="9" spans="2:34" s="50" customFormat="1" ht="15.75" x14ac:dyDescent="0.3">
      <c r="C9" s="349" t="s">
        <v>1898</v>
      </c>
      <c r="D9" s="349"/>
      <c r="E9" s="349"/>
      <c r="F9" s="349"/>
      <c r="G9" s="349"/>
      <c r="H9" s="349"/>
      <c r="I9" s="349"/>
      <c r="J9" s="349"/>
      <c r="K9" s="349"/>
      <c r="L9" s="349"/>
      <c r="M9" s="349"/>
      <c r="N9" s="349"/>
      <c r="Q9" s="183"/>
      <c r="R9" s="183"/>
      <c r="S9" s="183"/>
      <c r="T9" s="183"/>
      <c r="U9" s="183"/>
      <c r="V9" s="183"/>
      <c r="W9" s="183"/>
      <c r="X9" s="183"/>
      <c r="Y9" s="183"/>
      <c r="Z9" s="183"/>
      <c r="AA9" s="183"/>
      <c r="AB9" s="183"/>
      <c r="AC9" s="183"/>
      <c r="AD9" s="183"/>
      <c r="AE9" s="183"/>
      <c r="AF9" s="183"/>
      <c r="AG9" s="183"/>
    </row>
    <row r="10" spans="2:34" x14ac:dyDescent="0.25">
      <c r="C10" s="378"/>
      <c r="D10" s="378"/>
      <c r="E10" s="378"/>
      <c r="F10" s="378"/>
      <c r="G10" s="378"/>
      <c r="H10" s="378"/>
      <c r="I10" s="378"/>
      <c r="J10" s="378"/>
      <c r="K10" s="378"/>
      <c r="L10" s="378"/>
      <c r="M10" s="378"/>
      <c r="N10" s="378"/>
    </row>
    <row r="11" spans="2:34" ht="24" x14ac:dyDescent="0.25">
      <c r="C11" s="351" t="s">
        <v>1647</v>
      </c>
      <c r="D11" s="351"/>
      <c r="E11" s="351"/>
      <c r="F11" s="351"/>
      <c r="G11" s="351"/>
      <c r="H11" s="351"/>
      <c r="I11" s="351"/>
      <c r="J11" s="351"/>
      <c r="K11" s="351"/>
      <c r="L11" s="351"/>
      <c r="M11" s="351"/>
      <c r="N11" s="351"/>
    </row>
    <row r="12" spans="2:34" s="50" customFormat="1" ht="14.25" customHeight="1" x14ac:dyDescent="0.3">
      <c r="Q12" s="183"/>
      <c r="R12" s="183"/>
      <c r="S12" s="183"/>
      <c r="T12" s="183"/>
      <c r="U12" s="183"/>
      <c r="V12" s="183"/>
      <c r="W12" s="183"/>
      <c r="X12" s="183"/>
      <c r="Y12" s="183"/>
      <c r="Z12" s="183"/>
      <c r="AA12" s="183"/>
      <c r="AB12" s="183"/>
      <c r="AC12" s="183"/>
      <c r="AD12" s="183"/>
      <c r="AE12" s="183"/>
      <c r="AF12" s="183"/>
      <c r="AG12" s="183"/>
    </row>
    <row r="13" spans="2:34" s="50" customFormat="1" ht="15.75" customHeight="1" x14ac:dyDescent="0.3">
      <c r="B13" s="368" t="s">
        <v>1913</v>
      </c>
      <c r="C13" s="368"/>
      <c r="D13" s="368"/>
      <c r="E13" s="368"/>
      <c r="F13" s="368"/>
      <c r="G13" s="368"/>
      <c r="H13" s="368"/>
      <c r="I13" s="368"/>
      <c r="J13" s="368"/>
      <c r="K13" s="368"/>
      <c r="L13" s="368"/>
      <c r="M13" s="368"/>
      <c r="N13" s="368"/>
      <c r="Q13" s="183"/>
      <c r="R13" s="183"/>
      <c r="S13" s="183"/>
      <c r="T13" s="183"/>
      <c r="U13" s="183"/>
      <c r="V13" s="183"/>
      <c r="W13" s="183"/>
      <c r="X13" s="183"/>
      <c r="Y13" s="183"/>
      <c r="Z13" s="183"/>
      <c r="AA13" s="183"/>
      <c r="AB13" s="183"/>
      <c r="AC13" s="183"/>
      <c r="AD13" s="183"/>
      <c r="AE13" s="183"/>
      <c r="AF13" s="183"/>
      <c r="AG13" s="183"/>
    </row>
    <row r="14" spans="2:34" s="50" customFormat="1" ht="15.75" x14ac:dyDescent="0.3">
      <c r="B14" s="50" t="s">
        <v>1488</v>
      </c>
      <c r="C14" s="50" t="s">
        <v>1565</v>
      </c>
      <c r="D14" s="50" t="s">
        <v>1494</v>
      </c>
      <c r="E14" s="50" t="s">
        <v>1431</v>
      </c>
      <c r="F14" s="50" t="s">
        <v>1495</v>
      </c>
      <c r="G14" s="50" t="s">
        <v>1496</v>
      </c>
      <c r="H14" s="50" t="s">
        <v>1493</v>
      </c>
      <c r="I14" s="50" t="s">
        <v>1566</v>
      </c>
      <c r="J14" s="50" t="s">
        <v>1432</v>
      </c>
      <c r="K14" s="50" t="s">
        <v>1744</v>
      </c>
      <c r="L14" s="50" t="s">
        <v>1742</v>
      </c>
      <c r="M14" s="50" t="s">
        <v>1743</v>
      </c>
      <c r="N14" s="50" t="s">
        <v>1498</v>
      </c>
      <c r="R14" s="183"/>
      <c r="S14" s="183"/>
      <c r="T14" s="183"/>
      <c r="U14" s="183"/>
      <c r="V14" s="183"/>
      <c r="W14" s="183"/>
      <c r="X14" s="183"/>
      <c r="Y14" s="183"/>
      <c r="Z14" s="183"/>
      <c r="AA14" s="183"/>
      <c r="AB14" s="183"/>
      <c r="AC14" s="183"/>
      <c r="AD14" s="183"/>
      <c r="AE14" s="183"/>
      <c r="AF14" s="183"/>
      <c r="AG14" s="183"/>
      <c r="AH14" s="183"/>
    </row>
    <row r="15" spans="2:34" s="50" customFormat="1" ht="15.75" x14ac:dyDescent="0.3">
      <c r="B15" s="263">
        <f>VLOOKUP(C15,Companies[],3,FALSE)</f>
        <v>500000955</v>
      </c>
      <c r="C15" s="257" t="s">
        <v>1979</v>
      </c>
      <c r="D15" s="257" t="s">
        <v>1958</v>
      </c>
      <c r="E15" s="257" t="s">
        <v>2029</v>
      </c>
      <c r="F15" s="257" t="s">
        <v>996</v>
      </c>
      <c r="G15" s="257" t="s">
        <v>999</v>
      </c>
      <c r="H15" s="321" t="s">
        <v>2159</v>
      </c>
      <c r="I15" s="257" t="s">
        <v>1199</v>
      </c>
      <c r="J15" s="264">
        <v>10116.74</v>
      </c>
      <c r="K15" s="257"/>
      <c r="L15" s="257"/>
      <c r="M15" s="257"/>
      <c r="N15" s="257"/>
      <c r="R15" s="183"/>
      <c r="S15" s="183"/>
      <c r="T15" s="183"/>
      <c r="U15" s="183"/>
      <c r="V15" s="183"/>
      <c r="W15" s="183"/>
      <c r="X15" s="183"/>
      <c r="Y15" s="183"/>
      <c r="Z15" s="183"/>
      <c r="AA15" s="183"/>
      <c r="AB15" s="183"/>
      <c r="AC15" s="183"/>
      <c r="AD15" s="183"/>
      <c r="AE15" s="183"/>
      <c r="AF15" s="183"/>
      <c r="AG15" s="183"/>
      <c r="AH15" s="183"/>
    </row>
    <row r="16" spans="2:34" s="50" customFormat="1" ht="15.75" x14ac:dyDescent="0.3">
      <c r="B16" s="263">
        <f>VLOOKUP(C16,Companies[],3,FALSE)</f>
        <v>500000955</v>
      </c>
      <c r="C16" s="257" t="s">
        <v>1979</v>
      </c>
      <c r="D16" s="257" t="s">
        <v>1958</v>
      </c>
      <c r="E16" s="257" t="s">
        <v>2011</v>
      </c>
      <c r="F16" s="257" t="s">
        <v>996</v>
      </c>
      <c r="G16" s="257" t="s">
        <v>999</v>
      </c>
      <c r="H16" s="321" t="s">
        <v>2159</v>
      </c>
      <c r="I16" s="257" t="s">
        <v>1199</v>
      </c>
      <c r="J16" s="264">
        <v>2757.9799999999996</v>
      </c>
      <c r="K16" s="257"/>
      <c r="L16" s="257"/>
      <c r="M16" s="257"/>
      <c r="N16" s="257"/>
      <c r="R16" s="183"/>
      <c r="S16" s="183"/>
      <c r="T16" s="183"/>
      <c r="U16" s="183"/>
      <c r="V16" s="183"/>
      <c r="W16" s="183"/>
      <c r="X16" s="183"/>
      <c r="Y16" s="183"/>
      <c r="Z16" s="183"/>
      <c r="AA16" s="183"/>
      <c r="AB16" s="183"/>
      <c r="AC16" s="183"/>
      <c r="AD16" s="183"/>
      <c r="AE16" s="183"/>
      <c r="AF16" s="183"/>
      <c r="AG16" s="183"/>
      <c r="AH16" s="183"/>
    </row>
    <row r="17" spans="2:34" s="50" customFormat="1" ht="15.75" x14ac:dyDescent="0.3">
      <c r="B17" s="263">
        <f>VLOOKUP(C17,Companies[],3,FALSE)</f>
        <v>500000955</v>
      </c>
      <c r="C17" s="257" t="s">
        <v>1979</v>
      </c>
      <c r="D17" s="257" t="s">
        <v>1958</v>
      </c>
      <c r="E17" s="257" t="s">
        <v>2030</v>
      </c>
      <c r="F17" s="257" t="s">
        <v>996</v>
      </c>
      <c r="G17" s="257" t="s">
        <v>999</v>
      </c>
      <c r="H17" s="321" t="s">
        <v>2159</v>
      </c>
      <c r="I17" s="257" t="s">
        <v>1199</v>
      </c>
      <c r="J17" s="264">
        <v>387.6</v>
      </c>
      <c r="K17" s="257"/>
      <c r="L17" s="257"/>
      <c r="M17" s="257"/>
      <c r="N17" s="257"/>
      <c r="R17" s="183"/>
      <c r="S17" s="183"/>
      <c r="T17" s="183"/>
      <c r="U17" s="183"/>
      <c r="V17" s="183"/>
      <c r="W17" s="183"/>
      <c r="X17" s="183"/>
      <c r="Y17" s="183"/>
      <c r="Z17" s="183"/>
      <c r="AA17" s="183"/>
      <c r="AB17" s="183"/>
      <c r="AC17" s="183"/>
      <c r="AD17" s="183"/>
      <c r="AE17" s="183"/>
      <c r="AF17" s="183"/>
      <c r="AG17" s="183"/>
      <c r="AH17" s="183"/>
    </row>
    <row r="18" spans="2:34" s="50" customFormat="1" ht="15.75" x14ac:dyDescent="0.3">
      <c r="B18" s="263">
        <f>VLOOKUP(C18,Companies[],3,FALSE)</f>
        <v>500000955</v>
      </c>
      <c r="C18" s="257" t="s">
        <v>1979</v>
      </c>
      <c r="D18" s="257" t="s">
        <v>1958</v>
      </c>
      <c r="E18" s="257" t="s">
        <v>2033</v>
      </c>
      <c r="F18" s="257" t="s">
        <v>996</v>
      </c>
      <c r="G18" s="257" t="s">
        <v>999</v>
      </c>
      <c r="H18" s="321" t="s">
        <v>2159</v>
      </c>
      <c r="I18" s="257" t="s">
        <v>1199</v>
      </c>
      <c r="J18" s="264">
        <v>90</v>
      </c>
      <c r="K18" s="257"/>
      <c r="L18" s="257"/>
      <c r="M18" s="257"/>
      <c r="N18" s="257"/>
      <c r="R18" s="183"/>
      <c r="S18" s="183"/>
      <c r="T18" s="183"/>
      <c r="U18" s="183"/>
      <c r="V18" s="183"/>
      <c r="W18" s="183"/>
      <c r="X18" s="183"/>
      <c r="Y18" s="183"/>
      <c r="Z18" s="183"/>
      <c r="AA18" s="183"/>
      <c r="AB18" s="183"/>
      <c r="AC18" s="183"/>
      <c r="AD18" s="183"/>
      <c r="AE18" s="183"/>
      <c r="AF18" s="183"/>
      <c r="AG18" s="183"/>
      <c r="AH18" s="183"/>
    </row>
    <row r="19" spans="2:34" s="50" customFormat="1" ht="15.75" x14ac:dyDescent="0.3">
      <c r="B19" s="263">
        <f>VLOOKUP(C19,Companies[],3,FALSE)</f>
        <v>500000955</v>
      </c>
      <c r="C19" s="257" t="s">
        <v>1979</v>
      </c>
      <c r="D19" s="257" t="s">
        <v>1958</v>
      </c>
      <c r="E19" s="257" t="s">
        <v>2027</v>
      </c>
      <c r="F19" s="257" t="s">
        <v>996</v>
      </c>
      <c r="G19" s="257" t="s">
        <v>999</v>
      </c>
      <c r="H19" s="321" t="s">
        <v>2159</v>
      </c>
      <c r="I19" s="257" t="s">
        <v>1199</v>
      </c>
      <c r="J19" s="264">
        <v>5700</v>
      </c>
      <c r="K19" s="257"/>
      <c r="L19" s="257"/>
      <c r="M19" s="257"/>
      <c r="N19" s="257"/>
      <c r="R19" s="183"/>
      <c r="S19" s="183"/>
      <c r="T19" s="183"/>
      <c r="U19" s="183"/>
      <c r="V19" s="183"/>
      <c r="W19" s="183"/>
      <c r="X19" s="183"/>
      <c r="Y19" s="183"/>
      <c r="Z19" s="183"/>
      <c r="AA19" s="183"/>
      <c r="AB19" s="183"/>
      <c r="AC19" s="183"/>
      <c r="AD19" s="183"/>
      <c r="AE19" s="183"/>
      <c r="AF19" s="183"/>
      <c r="AG19" s="183"/>
      <c r="AH19" s="183"/>
    </row>
    <row r="20" spans="2:34" s="50" customFormat="1" ht="15.75" x14ac:dyDescent="0.3">
      <c r="B20" s="263">
        <f>VLOOKUP(C20,Companies[],3,FALSE)</f>
        <v>500000955</v>
      </c>
      <c r="C20" s="257" t="s">
        <v>1979</v>
      </c>
      <c r="D20" s="257" t="s">
        <v>1958</v>
      </c>
      <c r="E20" s="257" t="s">
        <v>2012</v>
      </c>
      <c r="F20" s="257" t="s">
        <v>996</v>
      </c>
      <c r="G20" s="257" t="s">
        <v>999</v>
      </c>
      <c r="H20" s="321" t="s">
        <v>2159</v>
      </c>
      <c r="I20" s="257" t="s">
        <v>1199</v>
      </c>
      <c r="J20" s="264">
        <v>900</v>
      </c>
      <c r="K20" s="257"/>
      <c r="L20" s="257"/>
      <c r="M20" s="257"/>
      <c r="N20" s="257"/>
      <c r="R20" s="183"/>
      <c r="S20" s="183"/>
      <c r="T20" s="183"/>
      <c r="U20" s="183"/>
      <c r="V20" s="183"/>
      <c r="W20" s="183"/>
      <c r="X20" s="183"/>
      <c r="Y20" s="183"/>
      <c r="Z20" s="183"/>
      <c r="AA20" s="183"/>
      <c r="AB20" s="183"/>
      <c r="AC20" s="183"/>
      <c r="AD20" s="183"/>
      <c r="AE20" s="183"/>
      <c r="AF20" s="183"/>
      <c r="AG20" s="183"/>
      <c r="AH20" s="183"/>
    </row>
    <row r="21" spans="2:34" s="50" customFormat="1" ht="15.75" x14ac:dyDescent="0.3">
      <c r="B21" s="263">
        <f>VLOOKUP(C21,Companies[],3,FALSE)</f>
        <v>500000955</v>
      </c>
      <c r="C21" s="257" t="s">
        <v>1979</v>
      </c>
      <c r="D21" s="257" t="s">
        <v>1958</v>
      </c>
      <c r="E21" s="257" t="s">
        <v>2016</v>
      </c>
      <c r="F21" s="257" t="s">
        <v>996</v>
      </c>
      <c r="G21" s="257" t="s">
        <v>999</v>
      </c>
      <c r="H21" s="321" t="s">
        <v>2159</v>
      </c>
      <c r="I21" s="257" t="s">
        <v>1199</v>
      </c>
      <c r="J21" s="264">
        <v>132172.10999999999</v>
      </c>
      <c r="K21" s="257"/>
      <c r="L21" s="257"/>
      <c r="M21" s="257"/>
      <c r="N21" s="257"/>
      <c r="R21" s="183"/>
      <c r="S21" s="183"/>
      <c r="T21" s="183"/>
      <c r="U21" s="183"/>
      <c r="V21" s="183"/>
      <c r="W21" s="183"/>
      <c r="X21" s="183"/>
      <c r="Y21" s="183"/>
      <c r="Z21" s="183"/>
      <c r="AA21" s="183"/>
      <c r="AB21" s="183"/>
      <c r="AC21" s="183"/>
      <c r="AD21" s="183"/>
      <c r="AE21" s="183"/>
      <c r="AF21" s="183"/>
      <c r="AG21" s="183"/>
      <c r="AH21" s="183"/>
    </row>
    <row r="22" spans="2:34" s="50" customFormat="1" ht="15.75" x14ac:dyDescent="0.3">
      <c r="B22" s="263">
        <f>VLOOKUP(C22,Companies[],3,FALSE)</f>
        <v>500000955</v>
      </c>
      <c r="C22" s="257" t="s">
        <v>1979</v>
      </c>
      <c r="D22" s="257" t="s">
        <v>1959</v>
      </c>
      <c r="E22" s="257" t="s">
        <v>2021</v>
      </c>
      <c r="F22" s="257" t="s">
        <v>996</v>
      </c>
      <c r="G22" s="257" t="s">
        <v>999</v>
      </c>
      <c r="H22" s="321" t="s">
        <v>2159</v>
      </c>
      <c r="I22" s="257" t="s">
        <v>1199</v>
      </c>
      <c r="J22" s="264">
        <v>205989.86</v>
      </c>
      <c r="K22" s="257"/>
      <c r="L22" s="257"/>
      <c r="M22" s="257"/>
      <c r="N22" s="257"/>
      <c r="R22" s="183"/>
      <c r="S22" s="183"/>
      <c r="T22" s="183"/>
      <c r="U22" s="183"/>
      <c r="V22" s="183"/>
      <c r="W22" s="183"/>
      <c r="X22" s="183"/>
      <c r="Y22" s="183"/>
      <c r="Z22" s="183"/>
      <c r="AA22" s="183"/>
      <c r="AB22" s="183"/>
      <c r="AC22" s="183"/>
      <c r="AD22" s="183"/>
      <c r="AE22" s="183"/>
      <c r="AF22" s="183"/>
      <c r="AG22" s="183"/>
      <c r="AH22" s="183"/>
    </row>
    <row r="23" spans="2:34" s="50" customFormat="1" ht="15.75" x14ac:dyDescent="0.3">
      <c r="B23" s="263">
        <f>VLOOKUP(C23,Companies[],3,FALSE)</f>
        <v>500000955</v>
      </c>
      <c r="C23" s="257" t="s">
        <v>1979</v>
      </c>
      <c r="D23" s="257" t="s">
        <v>1958</v>
      </c>
      <c r="E23" s="257" t="s">
        <v>2054</v>
      </c>
      <c r="F23" s="257" t="s">
        <v>996</v>
      </c>
      <c r="G23" s="257" t="s">
        <v>999</v>
      </c>
      <c r="H23" s="321" t="s">
        <v>2159</v>
      </c>
      <c r="I23" s="257" t="s">
        <v>1199</v>
      </c>
      <c r="J23" s="264">
        <v>200</v>
      </c>
      <c r="K23" s="257"/>
      <c r="L23" s="257"/>
      <c r="M23" s="257"/>
      <c r="N23" s="257"/>
      <c r="R23" s="183"/>
      <c r="S23" s="183"/>
      <c r="T23" s="183"/>
      <c r="U23" s="183"/>
      <c r="V23" s="183"/>
      <c r="W23" s="183"/>
      <c r="X23" s="183"/>
      <c r="Y23" s="183"/>
      <c r="Z23" s="183"/>
      <c r="AA23" s="183"/>
      <c r="AB23" s="183"/>
      <c r="AC23" s="183"/>
      <c r="AD23" s="183"/>
      <c r="AE23" s="183"/>
      <c r="AF23" s="183"/>
      <c r="AG23" s="183"/>
      <c r="AH23" s="183"/>
    </row>
    <row r="24" spans="2:34" s="50" customFormat="1" ht="15.75" x14ac:dyDescent="0.3">
      <c r="B24" s="263">
        <f>VLOOKUP(C24,Companies[],3,FALSE)</f>
        <v>500000955</v>
      </c>
      <c r="C24" s="257" t="s">
        <v>1979</v>
      </c>
      <c r="D24" s="257" t="s">
        <v>1958</v>
      </c>
      <c r="E24" s="257" t="s">
        <v>2025</v>
      </c>
      <c r="F24" s="257" t="s">
        <v>996</v>
      </c>
      <c r="G24" s="257" t="s">
        <v>999</v>
      </c>
      <c r="H24" s="321" t="s">
        <v>2159</v>
      </c>
      <c r="I24" s="257" t="s">
        <v>1199</v>
      </c>
      <c r="J24" s="264">
        <v>9000</v>
      </c>
      <c r="K24" s="257"/>
      <c r="L24" s="257"/>
      <c r="M24" s="257"/>
      <c r="N24" s="257"/>
      <c r="R24" s="183"/>
      <c r="S24" s="183"/>
      <c r="T24" s="183"/>
      <c r="U24" s="183"/>
      <c r="V24" s="183"/>
      <c r="W24" s="183"/>
      <c r="X24" s="183"/>
      <c r="Y24" s="183"/>
      <c r="Z24" s="183"/>
      <c r="AA24" s="183"/>
      <c r="AB24" s="183"/>
      <c r="AC24" s="183"/>
      <c r="AD24" s="183"/>
      <c r="AE24" s="183"/>
      <c r="AF24" s="183"/>
      <c r="AG24" s="183"/>
      <c r="AH24" s="183"/>
    </row>
    <row r="25" spans="2:34" s="50" customFormat="1" ht="15.75" x14ac:dyDescent="0.3">
      <c r="B25" s="263">
        <f>VLOOKUP(C25,Companies[],3,FALSE)</f>
        <v>500000955</v>
      </c>
      <c r="C25" s="257" t="s">
        <v>1979</v>
      </c>
      <c r="D25" s="257" t="s">
        <v>1958</v>
      </c>
      <c r="E25" s="257" t="s">
        <v>2076</v>
      </c>
      <c r="F25" s="257" t="s">
        <v>996</v>
      </c>
      <c r="G25" s="257" t="s">
        <v>999</v>
      </c>
      <c r="H25" s="321" t="s">
        <v>2159</v>
      </c>
      <c r="I25" s="257" t="s">
        <v>1199</v>
      </c>
      <c r="J25" s="264">
        <v>402044.57000000007</v>
      </c>
      <c r="K25" s="257"/>
      <c r="L25" s="257"/>
      <c r="M25" s="257"/>
      <c r="N25" s="257"/>
      <c r="R25" s="183"/>
      <c r="S25" s="183"/>
      <c r="T25" s="183"/>
      <c r="U25" s="183"/>
      <c r="V25" s="183"/>
      <c r="W25" s="183"/>
      <c r="X25" s="183"/>
      <c r="Y25" s="183"/>
      <c r="Z25" s="183"/>
      <c r="AA25" s="183"/>
      <c r="AB25" s="183"/>
      <c r="AC25" s="183"/>
      <c r="AD25" s="183"/>
      <c r="AE25" s="183"/>
      <c r="AF25" s="183"/>
      <c r="AG25" s="183"/>
      <c r="AH25" s="183"/>
    </row>
    <row r="26" spans="2:34" s="50" customFormat="1" ht="15.75" x14ac:dyDescent="0.3">
      <c r="B26" s="263">
        <f>VLOOKUP(C26,Companies[],3,FALSE)</f>
        <v>500000955</v>
      </c>
      <c r="C26" s="257" t="s">
        <v>1979</v>
      </c>
      <c r="D26" s="257" t="s">
        <v>1958</v>
      </c>
      <c r="E26" s="257" t="s">
        <v>2037</v>
      </c>
      <c r="F26" s="257" t="s">
        <v>996</v>
      </c>
      <c r="G26" s="257" t="s">
        <v>999</v>
      </c>
      <c r="H26" s="321" t="s">
        <v>2159</v>
      </c>
      <c r="I26" s="257" t="s">
        <v>1199</v>
      </c>
      <c r="J26" s="264">
        <v>300</v>
      </c>
      <c r="K26" s="257"/>
      <c r="L26" s="257"/>
      <c r="M26" s="257"/>
      <c r="N26" s="257"/>
      <c r="R26" s="183"/>
      <c r="S26" s="183"/>
      <c r="T26" s="183"/>
      <c r="U26" s="183"/>
      <c r="V26" s="183"/>
      <c r="W26" s="183"/>
      <c r="X26" s="183"/>
      <c r="Y26" s="183"/>
      <c r="Z26" s="183"/>
      <c r="AA26" s="183"/>
      <c r="AB26" s="183"/>
      <c r="AC26" s="183"/>
      <c r="AD26" s="183"/>
      <c r="AE26" s="183"/>
      <c r="AF26" s="183"/>
      <c r="AG26" s="183"/>
      <c r="AH26" s="183"/>
    </row>
    <row r="27" spans="2:34" s="50" customFormat="1" ht="15.75" x14ac:dyDescent="0.3">
      <c r="B27" s="263">
        <f>VLOOKUP(C27,Companies[],3,FALSE)</f>
        <v>500000955</v>
      </c>
      <c r="C27" s="257" t="s">
        <v>1979</v>
      </c>
      <c r="D27" s="257" t="s">
        <v>1958</v>
      </c>
      <c r="E27" s="257" t="s">
        <v>2078</v>
      </c>
      <c r="F27" s="257" t="s">
        <v>996</v>
      </c>
      <c r="G27" s="257" t="s">
        <v>999</v>
      </c>
      <c r="H27" s="321" t="s">
        <v>2159</v>
      </c>
      <c r="I27" s="257" t="s">
        <v>1199</v>
      </c>
      <c r="J27" s="264">
        <v>300019.36</v>
      </c>
      <c r="K27" s="257"/>
      <c r="L27" s="257"/>
      <c r="M27" s="257"/>
      <c r="N27" s="257"/>
      <c r="R27" s="183"/>
      <c r="S27" s="183"/>
      <c r="T27" s="183"/>
      <c r="U27" s="183"/>
      <c r="V27" s="183"/>
      <c r="W27" s="183"/>
      <c r="X27" s="183"/>
      <c r="Y27" s="183"/>
      <c r="Z27" s="183"/>
      <c r="AA27" s="183"/>
      <c r="AB27" s="183"/>
      <c r="AC27" s="183"/>
      <c r="AD27" s="183"/>
      <c r="AE27" s="183"/>
      <c r="AF27" s="183"/>
      <c r="AG27" s="183"/>
      <c r="AH27" s="183"/>
    </row>
    <row r="28" spans="2:34" s="50" customFormat="1" ht="15.75" x14ac:dyDescent="0.3">
      <c r="B28" s="263">
        <f>VLOOKUP(C28,Companies[],3,FALSE)</f>
        <v>500000955</v>
      </c>
      <c r="C28" s="257" t="s">
        <v>1979</v>
      </c>
      <c r="D28" s="257" t="s">
        <v>1958</v>
      </c>
      <c r="E28" s="257" t="s">
        <v>2079</v>
      </c>
      <c r="F28" s="257" t="s">
        <v>996</v>
      </c>
      <c r="G28" s="257" t="s">
        <v>999</v>
      </c>
      <c r="H28" s="321" t="s">
        <v>2159</v>
      </c>
      <c r="I28" s="257" t="s">
        <v>1199</v>
      </c>
      <c r="J28" s="264">
        <v>2100</v>
      </c>
      <c r="K28" s="257"/>
      <c r="L28" s="257"/>
      <c r="M28" s="257"/>
      <c r="N28" s="257"/>
      <c r="R28" s="183"/>
      <c r="S28" s="183"/>
      <c r="T28" s="183"/>
      <c r="U28" s="183"/>
      <c r="V28" s="183"/>
      <c r="W28" s="183"/>
      <c r="X28" s="183"/>
      <c r="Y28" s="183"/>
      <c r="Z28" s="183"/>
      <c r="AA28" s="183"/>
      <c r="AB28" s="183"/>
      <c r="AC28" s="183"/>
      <c r="AD28" s="183"/>
      <c r="AE28" s="183"/>
      <c r="AF28" s="183"/>
      <c r="AG28" s="183"/>
      <c r="AH28" s="183"/>
    </row>
    <row r="29" spans="2:34" s="50" customFormat="1" ht="15.75" x14ac:dyDescent="0.3">
      <c r="B29" s="263">
        <f>VLOOKUP(C29,Companies[],3,FALSE)</f>
        <v>500036301</v>
      </c>
      <c r="C29" s="257" t="s">
        <v>1972</v>
      </c>
      <c r="D29" s="257" t="s">
        <v>1958</v>
      </c>
      <c r="E29" s="257" t="s">
        <v>2029</v>
      </c>
      <c r="F29" s="257" t="s">
        <v>996</v>
      </c>
      <c r="G29" s="257" t="s">
        <v>996</v>
      </c>
      <c r="H29" s="319" t="s">
        <v>1998</v>
      </c>
      <c r="I29" s="257" t="s">
        <v>1199</v>
      </c>
      <c r="J29" s="264">
        <v>146390.20000000001</v>
      </c>
      <c r="K29" s="257"/>
      <c r="L29" s="257"/>
      <c r="M29" s="257"/>
      <c r="N29" s="257"/>
      <c r="R29" s="183"/>
      <c r="S29" s="183"/>
      <c r="T29" s="183"/>
      <c r="U29" s="183"/>
      <c r="V29" s="183"/>
      <c r="W29" s="183"/>
      <c r="X29" s="183"/>
      <c r="Y29" s="183"/>
      <c r="Z29" s="183"/>
      <c r="AA29" s="183"/>
      <c r="AB29" s="183"/>
      <c r="AC29" s="183"/>
      <c r="AD29" s="183"/>
      <c r="AE29" s="183"/>
      <c r="AF29" s="183"/>
      <c r="AG29" s="183"/>
      <c r="AH29" s="183"/>
    </row>
    <row r="30" spans="2:34" s="50" customFormat="1" ht="15.75" x14ac:dyDescent="0.3">
      <c r="B30" s="263">
        <f>VLOOKUP(C30,Companies[],3,FALSE)</f>
        <v>500036301</v>
      </c>
      <c r="C30" s="257" t="s">
        <v>1972</v>
      </c>
      <c r="D30" s="257" t="s">
        <v>1958</v>
      </c>
      <c r="E30" s="257" t="s">
        <v>2011</v>
      </c>
      <c r="F30" s="257" t="s">
        <v>996</v>
      </c>
      <c r="G30" s="257" t="s">
        <v>996</v>
      </c>
      <c r="H30" s="319" t="s">
        <v>1998</v>
      </c>
      <c r="I30" s="257" t="s">
        <v>1199</v>
      </c>
      <c r="J30" s="264">
        <v>48781.120000000003</v>
      </c>
      <c r="K30" s="257"/>
      <c r="L30" s="257"/>
      <c r="M30" s="257"/>
      <c r="N30" s="257"/>
      <c r="R30" s="183"/>
      <c r="S30" s="183"/>
      <c r="T30" s="183"/>
      <c r="U30" s="183"/>
      <c r="V30" s="183"/>
      <c r="W30" s="183"/>
      <c r="X30" s="183"/>
      <c r="Y30" s="183"/>
      <c r="Z30" s="183"/>
      <c r="AA30" s="183"/>
      <c r="AB30" s="183"/>
      <c r="AC30" s="183"/>
      <c r="AD30" s="183"/>
      <c r="AE30" s="183"/>
      <c r="AF30" s="183"/>
      <c r="AG30" s="183"/>
      <c r="AH30" s="183"/>
    </row>
    <row r="31" spans="2:34" s="50" customFormat="1" ht="15.75" x14ac:dyDescent="0.3">
      <c r="B31" s="263">
        <f>VLOOKUP(C31,Companies[],3,FALSE)</f>
        <v>500036301</v>
      </c>
      <c r="C31" s="257" t="s">
        <v>1972</v>
      </c>
      <c r="D31" s="257" t="s">
        <v>1958</v>
      </c>
      <c r="E31" s="257" t="s">
        <v>2030</v>
      </c>
      <c r="F31" s="257" t="s">
        <v>996</v>
      </c>
      <c r="G31" s="257" t="s">
        <v>996</v>
      </c>
      <c r="H31" s="319" t="s">
        <v>1998</v>
      </c>
      <c r="I31" s="257" t="s">
        <v>1199</v>
      </c>
      <c r="J31" s="264">
        <v>91788</v>
      </c>
      <c r="K31" s="257"/>
      <c r="L31" s="257"/>
      <c r="M31" s="257"/>
      <c r="N31" s="257"/>
      <c r="R31" s="183"/>
      <c r="S31" s="183"/>
      <c r="T31" s="183"/>
      <c r="U31" s="183"/>
      <c r="V31" s="183"/>
      <c r="W31" s="183"/>
      <c r="X31" s="183"/>
      <c r="Y31" s="183"/>
      <c r="Z31" s="183"/>
      <c r="AA31" s="183"/>
      <c r="AB31" s="183"/>
      <c r="AC31" s="183"/>
      <c r="AD31" s="183"/>
      <c r="AE31" s="183"/>
      <c r="AF31" s="183"/>
      <c r="AG31" s="183"/>
      <c r="AH31" s="183"/>
    </row>
    <row r="32" spans="2:34" s="50" customFormat="1" ht="15.75" x14ac:dyDescent="0.3">
      <c r="B32" s="263">
        <f>VLOOKUP(C32,Companies[],3,FALSE)</f>
        <v>500036301</v>
      </c>
      <c r="C32" s="257" t="s">
        <v>1972</v>
      </c>
      <c r="D32" s="257" t="s">
        <v>1958</v>
      </c>
      <c r="E32" s="257" t="s">
        <v>2033</v>
      </c>
      <c r="F32" s="257" t="s">
        <v>996</v>
      </c>
      <c r="G32" s="257" t="s">
        <v>996</v>
      </c>
      <c r="H32" s="319" t="s">
        <v>1998</v>
      </c>
      <c r="I32" s="257" t="s">
        <v>1199</v>
      </c>
      <c r="J32" s="264">
        <v>13560</v>
      </c>
      <c r="K32" s="257"/>
      <c r="L32" s="257"/>
      <c r="M32" s="257"/>
      <c r="N32" s="257"/>
      <c r="R32" s="183"/>
      <c r="S32" s="183"/>
      <c r="T32" s="183"/>
      <c r="U32" s="183"/>
      <c r="V32" s="183"/>
      <c r="W32" s="183"/>
      <c r="X32" s="183"/>
      <c r="Y32" s="183"/>
      <c r="Z32" s="183"/>
      <c r="AA32" s="183"/>
      <c r="AB32" s="183"/>
      <c r="AC32" s="183"/>
      <c r="AD32" s="183"/>
      <c r="AE32" s="183"/>
      <c r="AF32" s="183"/>
      <c r="AG32" s="183"/>
      <c r="AH32" s="183"/>
    </row>
    <row r="33" spans="2:34" s="50" customFormat="1" ht="15.75" x14ac:dyDescent="0.3">
      <c r="B33" s="263">
        <f>VLOOKUP(C33,Companies[],3,FALSE)</f>
        <v>500036301</v>
      </c>
      <c r="C33" s="257" t="s">
        <v>1972</v>
      </c>
      <c r="D33" s="257" t="s">
        <v>1958</v>
      </c>
      <c r="E33" s="257" t="s">
        <v>2027</v>
      </c>
      <c r="F33" s="257" t="s">
        <v>996</v>
      </c>
      <c r="G33" s="257" t="s">
        <v>996</v>
      </c>
      <c r="H33" s="319" t="s">
        <v>1998</v>
      </c>
      <c r="I33" s="257" t="s">
        <v>1199</v>
      </c>
      <c r="J33" s="264">
        <v>32900</v>
      </c>
      <c r="K33" s="257"/>
      <c r="L33" s="257"/>
      <c r="M33" s="257"/>
      <c r="N33" s="257"/>
      <c r="R33" s="183"/>
      <c r="S33" s="183"/>
      <c r="T33" s="183"/>
      <c r="U33" s="183"/>
      <c r="V33" s="183"/>
      <c r="W33" s="183"/>
      <c r="X33" s="183"/>
      <c r="Y33" s="183"/>
      <c r="Z33" s="183"/>
      <c r="AA33" s="183"/>
      <c r="AB33" s="183"/>
      <c r="AC33" s="183"/>
      <c r="AD33" s="183"/>
      <c r="AE33" s="183"/>
      <c r="AF33" s="183"/>
      <c r="AG33" s="183"/>
      <c r="AH33" s="183"/>
    </row>
    <row r="34" spans="2:34" s="50" customFormat="1" ht="15.75" x14ac:dyDescent="0.3">
      <c r="B34" s="263">
        <f>VLOOKUP(C34,Companies[],3,FALSE)</f>
        <v>500036301</v>
      </c>
      <c r="C34" s="257" t="s">
        <v>1972</v>
      </c>
      <c r="D34" s="257" t="s">
        <v>1958</v>
      </c>
      <c r="E34" s="257" t="s">
        <v>2012</v>
      </c>
      <c r="F34" s="257" t="s">
        <v>996</v>
      </c>
      <c r="G34" s="257" t="s">
        <v>996</v>
      </c>
      <c r="H34" s="319" t="s">
        <v>1998</v>
      </c>
      <c r="I34" s="257" t="s">
        <v>1199</v>
      </c>
      <c r="J34" s="264">
        <v>1800</v>
      </c>
      <c r="K34" s="257"/>
      <c r="L34" s="257"/>
      <c r="M34" s="257"/>
      <c r="N34" s="257"/>
      <c r="R34" s="183"/>
      <c r="S34" s="183"/>
      <c r="T34" s="183"/>
      <c r="U34" s="183"/>
      <c r="V34" s="183"/>
      <c r="W34" s="183"/>
      <c r="X34" s="183"/>
      <c r="Y34" s="183"/>
      <c r="Z34" s="183"/>
      <c r="AA34" s="183"/>
      <c r="AB34" s="183"/>
      <c r="AC34" s="183"/>
      <c r="AD34" s="183"/>
      <c r="AE34" s="183"/>
      <c r="AF34" s="183"/>
      <c r="AG34" s="183"/>
      <c r="AH34" s="183"/>
    </row>
    <row r="35" spans="2:34" s="50" customFormat="1" ht="15.75" x14ac:dyDescent="0.3">
      <c r="B35" s="263">
        <f>VLOOKUP(C35,Companies[],3,FALSE)</f>
        <v>500036301</v>
      </c>
      <c r="C35" s="257" t="s">
        <v>1972</v>
      </c>
      <c r="D35" s="257" t="s">
        <v>1958</v>
      </c>
      <c r="E35" s="257" t="s">
        <v>2016</v>
      </c>
      <c r="F35" s="257" t="s">
        <v>996</v>
      </c>
      <c r="G35" s="257" t="s">
        <v>996</v>
      </c>
      <c r="H35" s="319" t="s">
        <v>1998</v>
      </c>
      <c r="I35" s="257" t="s">
        <v>1199</v>
      </c>
      <c r="J35" s="264">
        <v>154887.74</v>
      </c>
      <c r="K35" s="257"/>
      <c r="L35" s="257"/>
      <c r="M35" s="257"/>
      <c r="N35" s="257"/>
      <c r="R35" s="183"/>
      <c r="S35" s="183"/>
      <c r="T35" s="183"/>
      <c r="U35" s="183"/>
      <c r="V35" s="183"/>
      <c r="W35" s="183"/>
      <c r="X35" s="183"/>
      <c r="Y35" s="183"/>
      <c r="Z35" s="183"/>
      <c r="AA35" s="183"/>
      <c r="AB35" s="183"/>
      <c r="AC35" s="183"/>
      <c r="AD35" s="183"/>
      <c r="AE35" s="183"/>
      <c r="AF35" s="183"/>
      <c r="AG35" s="183"/>
      <c r="AH35" s="183"/>
    </row>
    <row r="36" spans="2:34" s="50" customFormat="1" ht="15.75" x14ac:dyDescent="0.3">
      <c r="B36" s="263">
        <f>VLOOKUP(C36,Companies[],3,FALSE)</f>
        <v>500036301</v>
      </c>
      <c r="C36" s="257" t="s">
        <v>1972</v>
      </c>
      <c r="D36" s="257" t="s">
        <v>1958</v>
      </c>
      <c r="E36" s="257" t="s">
        <v>2032</v>
      </c>
      <c r="F36" s="257" t="s">
        <v>996</v>
      </c>
      <c r="G36" s="257" t="s">
        <v>996</v>
      </c>
      <c r="H36" s="319" t="s">
        <v>1998</v>
      </c>
      <c r="I36" s="257" t="s">
        <v>1199</v>
      </c>
      <c r="J36" s="264">
        <v>129267.91999999998</v>
      </c>
      <c r="K36" s="257"/>
      <c r="L36" s="257"/>
      <c r="M36" s="257"/>
      <c r="N36" s="257"/>
      <c r="R36" s="183"/>
      <c r="S36" s="183"/>
      <c r="T36" s="183"/>
      <c r="U36" s="183"/>
      <c r="V36" s="183"/>
      <c r="W36" s="183"/>
      <c r="X36" s="183"/>
      <c r="Y36" s="183"/>
      <c r="Z36" s="183"/>
      <c r="AA36" s="183"/>
      <c r="AB36" s="183"/>
      <c r="AC36" s="183"/>
      <c r="AD36" s="183"/>
      <c r="AE36" s="183"/>
      <c r="AF36" s="183"/>
      <c r="AG36" s="183"/>
      <c r="AH36" s="183"/>
    </row>
    <row r="37" spans="2:34" s="50" customFormat="1" ht="15.75" x14ac:dyDescent="0.3">
      <c r="B37" s="263">
        <f>VLOOKUP(C37,Companies[],3,FALSE)</f>
        <v>500036301</v>
      </c>
      <c r="C37" s="257" t="s">
        <v>1972</v>
      </c>
      <c r="D37" s="257" t="s">
        <v>1958</v>
      </c>
      <c r="E37" s="257" t="s">
        <v>2024</v>
      </c>
      <c r="F37" s="257" t="s">
        <v>996</v>
      </c>
      <c r="G37" s="257" t="s">
        <v>996</v>
      </c>
      <c r="H37" s="319" t="s">
        <v>1998</v>
      </c>
      <c r="I37" s="257" t="s">
        <v>1199</v>
      </c>
      <c r="J37" s="264">
        <v>10634.940000000002</v>
      </c>
      <c r="K37" s="257"/>
      <c r="L37" s="257"/>
      <c r="M37" s="257"/>
      <c r="N37" s="257"/>
      <c r="R37" s="183"/>
      <c r="S37" s="183"/>
      <c r="T37" s="183"/>
      <c r="U37" s="183"/>
      <c r="V37" s="183"/>
      <c r="W37" s="183"/>
      <c r="X37" s="183"/>
      <c r="Y37" s="183"/>
      <c r="Z37" s="183"/>
      <c r="AA37" s="183"/>
      <c r="AB37" s="183"/>
      <c r="AC37" s="183"/>
      <c r="AD37" s="183"/>
      <c r="AE37" s="183"/>
      <c r="AF37" s="183"/>
      <c r="AG37" s="183"/>
      <c r="AH37" s="183"/>
    </row>
    <row r="38" spans="2:34" s="50" customFormat="1" ht="15.75" x14ac:dyDescent="0.3">
      <c r="B38" s="263">
        <f>VLOOKUP(C38,Companies[],3,FALSE)</f>
        <v>500036301</v>
      </c>
      <c r="C38" s="257" t="s">
        <v>1972</v>
      </c>
      <c r="D38" s="257" t="s">
        <v>1958</v>
      </c>
      <c r="E38" s="257" t="s">
        <v>2026</v>
      </c>
      <c r="F38" s="257" t="s">
        <v>996</v>
      </c>
      <c r="G38" s="257" t="s">
        <v>996</v>
      </c>
      <c r="H38" s="319" t="s">
        <v>1998</v>
      </c>
      <c r="I38" s="257" t="s">
        <v>1199</v>
      </c>
      <c r="J38" s="264">
        <v>238446.71000000005</v>
      </c>
      <c r="K38" s="257"/>
      <c r="L38" s="257"/>
      <c r="M38" s="257"/>
      <c r="N38" s="257"/>
      <c r="R38" s="183"/>
      <c r="S38" s="183"/>
      <c r="T38" s="183"/>
      <c r="U38" s="183"/>
      <c r="V38" s="183"/>
      <c r="W38" s="183"/>
      <c r="X38" s="183"/>
      <c r="Y38" s="183"/>
      <c r="Z38" s="183"/>
      <c r="AA38" s="183"/>
      <c r="AB38" s="183"/>
      <c r="AC38" s="183"/>
      <c r="AD38" s="183"/>
      <c r="AE38" s="183"/>
      <c r="AF38" s="183"/>
      <c r="AG38" s="183"/>
      <c r="AH38" s="183"/>
    </row>
    <row r="39" spans="2:34" s="50" customFormat="1" ht="15.75" x14ac:dyDescent="0.3">
      <c r="B39" s="263">
        <f>VLOOKUP(C39,Companies[],3,FALSE)</f>
        <v>500036301</v>
      </c>
      <c r="C39" s="257" t="s">
        <v>1972</v>
      </c>
      <c r="D39" s="257" t="s">
        <v>1959</v>
      </c>
      <c r="E39" s="257" t="s">
        <v>2021</v>
      </c>
      <c r="F39" s="257" t="s">
        <v>996</v>
      </c>
      <c r="G39" s="257" t="s">
        <v>996</v>
      </c>
      <c r="H39" s="319" t="s">
        <v>1998</v>
      </c>
      <c r="I39" s="257" t="s">
        <v>1199</v>
      </c>
      <c r="J39" s="264">
        <v>932158.86</v>
      </c>
      <c r="K39" s="257"/>
      <c r="L39" s="257"/>
      <c r="M39" s="257"/>
      <c r="N39" s="257"/>
      <c r="R39" s="183"/>
      <c r="S39" s="183"/>
      <c r="T39" s="183"/>
      <c r="U39" s="183"/>
      <c r="V39" s="183"/>
      <c r="W39" s="183"/>
      <c r="X39" s="183"/>
      <c r="Y39" s="183"/>
      <c r="Z39" s="183"/>
      <c r="AA39" s="183"/>
      <c r="AB39" s="183"/>
      <c r="AC39" s="183"/>
      <c r="AD39" s="183"/>
      <c r="AE39" s="183"/>
      <c r="AF39" s="183"/>
      <c r="AG39" s="183"/>
      <c r="AH39" s="183"/>
    </row>
    <row r="40" spans="2:34" s="50" customFormat="1" ht="15.75" x14ac:dyDescent="0.3">
      <c r="B40" s="263">
        <f>VLOOKUP(C40,Companies[],3,FALSE)</f>
        <v>500036301</v>
      </c>
      <c r="C40" s="257" t="s">
        <v>1972</v>
      </c>
      <c r="D40" s="257" t="s">
        <v>1958</v>
      </c>
      <c r="E40" s="257" t="s">
        <v>2025</v>
      </c>
      <c r="F40" s="257" t="s">
        <v>996</v>
      </c>
      <c r="G40" s="257" t="s">
        <v>996</v>
      </c>
      <c r="H40" s="319" t="s">
        <v>1998</v>
      </c>
      <c r="I40" s="257" t="s">
        <v>1199</v>
      </c>
      <c r="J40" s="264">
        <v>86000</v>
      </c>
      <c r="K40" s="257"/>
      <c r="L40" s="257"/>
      <c r="M40" s="257"/>
      <c r="N40" s="257"/>
      <c r="R40" s="183"/>
      <c r="S40" s="183"/>
      <c r="T40" s="183"/>
      <c r="U40" s="183"/>
      <c r="V40" s="183"/>
      <c r="W40" s="183"/>
      <c r="X40" s="183"/>
      <c r="Y40" s="183"/>
      <c r="Z40" s="183"/>
      <c r="AA40" s="183"/>
      <c r="AB40" s="183"/>
      <c r="AC40" s="183"/>
      <c r="AD40" s="183"/>
      <c r="AE40" s="183"/>
      <c r="AF40" s="183"/>
      <c r="AG40" s="183"/>
      <c r="AH40" s="183"/>
    </row>
    <row r="41" spans="2:34" s="50" customFormat="1" ht="15.75" x14ac:dyDescent="0.3">
      <c r="B41" s="263">
        <f>VLOOKUP(C41,Companies[],3,FALSE)</f>
        <v>500036301</v>
      </c>
      <c r="C41" s="257" t="s">
        <v>1972</v>
      </c>
      <c r="D41" s="257" t="s">
        <v>1958</v>
      </c>
      <c r="E41" s="257" t="s">
        <v>2028</v>
      </c>
      <c r="F41" s="257" t="s">
        <v>996</v>
      </c>
      <c r="G41" s="257" t="s">
        <v>996</v>
      </c>
      <c r="H41" s="319" t="s">
        <v>1998</v>
      </c>
      <c r="I41" s="257" t="s">
        <v>1199</v>
      </c>
      <c r="J41" s="264">
        <v>67459.22</v>
      </c>
      <c r="K41" s="257"/>
      <c r="L41" s="257"/>
      <c r="M41" s="257"/>
      <c r="N41" s="257"/>
      <c r="R41" s="183"/>
      <c r="S41" s="183"/>
      <c r="T41" s="183"/>
      <c r="U41" s="183"/>
      <c r="V41" s="183"/>
      <c r="W41" s="183"/>
      <c r="X41" s="183"/>
      <c r="Y41" s="183"/>
      <c r="Z41" s="183"/>
      <c r="AA41" s="183"/>
      <c r="AB41" s="183"/>
      <c r="AC41" s="183"/>
      <c r="AD41" s="183"/>
      <c r="AE41" s="183"/>
      <c r="AF41" s="183"/>
      <c r="AG41" s="183"/>
      <c r="AH41" s="183"/>
    </row>
    <row r="42" spans="2:34" s="50" customFormat="1" ht="15.75" x14ac:dyDescent="0.3">
      <c r="B42" s="263">
        <f>VLOOKUP(C42,Companies[],3,FALSE)</f>
        <v>500036301</v>
      </c>
      <c r="C42" s="257" t="s">
        <v>1972</v>
      </c>
      <c r="D42" s="257" t="s">
        <v>1958</v>
      </c>
      <c r="E42" s="257" t="s">
        <v>2023</v>
      </c>
      <c r="F42" s="257" t="s">
        <v>996</v>
      </c>
      <c r="G42" s="257" t="s">
        <v>996</v>
      </c>
      <c r="H42" s="319" t="s">
        <v>1998</v>
      </c>
      <c r="I42" s="257" t="s">
        <v>1199</v>
      </c>
      <c r="J42" s="264">
        <v>490942.17999999988</v>
      </c>
      <c r="K42" s="257"/>
      <c r="L42" s="257"/>
      <c r="M42" s="257"/>
      <c r="N42" s="257"/>
      <c r="R42" s="183"/>
      <c r="S42" s="183"/>
      <c r="T42" s="183"/>
      <c r="U42" s="183"/>
      <c r="V42" s="183"/>
      <c r="W42" s="183"/>
      <c r="X42" s="183"/>
      <c r="Y42" s="183"/>
      <c r="Z42" s="183"/>
      <c r="AA42" s="183"/>
      <c r="AB42" s="183"/>
      <c r="AC42" s="183"/>
      <c r="AD42" s="183"/>
      <c r="AE42" s="183"/>
      <c r="AF42" s="183"/>
      <c r="AG42" s="183"/>
      <c r="AH42" s="183"/>
    </row>
    <row r="43" spans="2:34" s="50" customFormat="1" ht="15.75" x14ac:dyDescent="0.3">
      <c r="B43" s="263">
        <f>VLOOKUP(C43,Companies[],3,FALSE)</f>
        <v>500036301</v>
      </c>
      <c r="C43" s="257" t="s">
        <v>1972</v>
      </c>
      <c r="D43" s="257" t="s">
        <v>1958</v>
      </c>
      <c r="E43" s="257" t="s">
        <v>2050</v>
      </c>
      <c r="F43" s="257" t="s">
        <v>996</v>
      </c>
      <c r="G43" s="257" t="s">
        <v>996</v>
      </c>
      <c r="H43" s="319" t="s">
        <v>1998</v>
      </c>
      <c r="I43" s="257" t="s">
        <v>1199</v>
      </c>
      <c r="J43" s="264">
        <v>24.07</v>
      </c>
      <c r="K43" s="257"/>
      <c r="L43" s="257"/>
      <c r="M43" s="257"/>
      <c r="N43" s="257"/>
      <c r="R43" s="183"/>
      <c r="S43" s="183"/>
      <c r="T43" s="183"/>
      <c r="U43" s="183"/>
      <c r="V43" s="183"/>
      <c r="W43" s="183"/>
      <c r="X43" s="183"/>
      <c r="Y43" s="183"/>
      <c r="Z43" s="183"/>
      <c r="AA43" s="183"/>
      <c r="AB43" s="183"/>
      <c r="AC43" s="183"/>
      <c r="AD43" s="183"/>
      <c r="AE43" s="183"/>
      <c r="AF43" s="183"/>
      <c r="AG43" s="183"/>
      <c r="AH43" s="183"/>
    </row>
    <row r="44" spans="2:34" s="50" customFormat="1" ht="15.75" x14ac:dyDescent="0.3">
      <c r="B44" s="263">
        <f>VLOOKUP(C44,Companies[],3,FALSE)</f>
        <v>500036301</v>
      </c>
      <c r="C44" s="257" t="s">
        <v>1972</v>
      </c>
      <c r="D44" s="257" t="s">
        <v>1958</v>
      </c>
      <c r="E44" s="257" t="s">
        <v>2062</v>
      </c>
      <c r="F44" s="257" t="s">
        <v>996</v>
      </c>
      <c r="G44" s="257" t="s">
        <v>996</v>
      </c>
      <c r="H44" s="319" t="s">
        <v>1998</v>
      </c>
      <c r="I44" s="257" t="s">
        <v>1199</v>
      </c>
      <c r="J44" s="264">
        <v>150</v>
      </c>
      <c r="K44" s="257"/>
      <c r="L44" s="257"/>
      <c r="M44" s="257"/>
      <c r="N44" s="257"/>
      <c r="R44" s="183"/>
      <c r="S44" s="183"/>
      <c r="T44" s="183"/>
      <c r="U44" s="183"/>
      <c r="V44" s="183"/>
      <c r="W44" s="183"/>
      <c r="X44" s="183"/>
      <c r="Y44" s="183"/>
      <c r="Z44" s="183"/>
      <c r="AA44" s="183"/>
      <c r="AB44" s="183"/>
      <c r="AC44" s="183"/>
      <c r="AD44" s="183"/>
      <c r="AE44" s="183"/>
      <c r="AF44" s="183"/>
      <c r="AG44" s="183"/>
      <c r="AH44" s="183"/>
    </row>
    <row r="45" spans="2:34" s="50" customFormat="1" ht="15.75" x14ac:dyDescent="0.3">
      <c r="B45" s="263">
        <f>VLOOKUP(C45,Companies[],3,FALSE)</f>
        <v>500036301</v>
      </c>
      <c r="C45" s="257" t="s">
        <v>1972</v>
      </c>
      <c r="D45" s="257" t="s">
        <v>1958</v>
      </c>
      <c r="E45" s="257" t="s">
        <v>2046</v>
      </c>
      <c r="F45" s="257" t="s">
        <v>996</v>
      </c>
      <c r="G45" s="257" t="s">
        <v>996</v>
      </c>
      <c r="H45" s="319" t="s">
        <v>1998</v>
      </c>
      <c r="I45" s="257" t="s">
        <v>1199</v>
      </c>
      <c r="J45" s="264">
        <v>700</v>
      </c>
      <c r="K45" s="257"/>
      <c r="L45" s="257"/>
      <c r="M45" s="257"/>
      <c r="N45" s="257"/>
      <c r="R45" s="183"/>
      <c r="S45" s="183"/>
      <c r="T45" s="183"/>
      <c r="U45" s="183"/>
      <c r="V45" s="183"/>
      <c r="W45" s="183"/>
      <c r="X45" s="183"/>
      <c r="Y45" s="183"/>
      <c r="Z45" s="183"/>
      <c r="AA45" s="183"/>
      <c r="AB45" s="183"/>
      <c r="AC45" s="183"/>
      <c r="AD45" s="183"/>
      <c r="AE45" s="183"/>
      <c r="AF45" s="183"/>
      <c r="AG45" s="183"/>
      <c r="AH45" s="183"/>
    </row>
    <row r="46" spans="2:34" s="50" customFormat="1" ht="15.75" x14ac:dyDescent="0.3">
      <c r="B46" s="263">
        <f>VLOOKUP(C46,Companies[],3,FALSE)</f>
        <v>500036301</v>
      </c>
      <c r="C46" s="257" t="s">
        <v>1972</v>
      </c>
      <c r="D46" s="257" t="s">
        <v>1958</v>
      </c>
      <c r="E46" s="257" t="s">
        <v>2037</v>
      </c>
      <c r="F46" s="257" t="s">
        <v>996</v>
      </c>
      <c r="G46" s="257" t="s">
        <v>996</v>
      </c>
      <c r="H46" s="319" t="s">
        <v>1998</v>
      </c>
      <c r="I46" s="257" t="s">
        <v>1199</v>
      </c>
      <c r="J46" s="264">
        <v>25554</v>
      </c>
      <c r="K46" s="257"/>
      <c r="L46" s="257"/>
      <c r="M46" s="257"/>
      <c r="N46" s="257"/>
      <c r="R46" s="183"/>
      <c r="S46" s="183"/>
      <c r="T46" s="183"/>
      <c r="U46" s="183"/>
      <c r="V46" s="183"/>
      <c r="W46" s="183"/>
      <c r="X46" s="183"/>
      <c r="Y46" s="183"/>
      <c r="Z46" s="183"/>
      <c r="AA46" s="183"/>
      <c r="AB46" s="183"/>
      <c r="AC46" s="183"/>
      <c r="AD46" s="183"/>
      <c r="AE46" s="183"/>
      <c r="AF46" s="183"/>
      <c r="AG46" s="183"/>
      <c r="AH46" s="183"/>
    </row>
    <row r="47" spans="2:34" s="50" customFormat="1" ht="15.75" x14ac:dyDescent="0.3">
      <c r="B47" s="263">
        <f>VLOOKUP(C47,Companies[],3,FALSE)</f>
        <v>500036301</v>
      </c>
      <c r="C47" s="257" t="s">
        <v>1972</v>
      </c>
      <c r="D47" s="257" t="s">
        <v>1958</v>
      </c>
      <c r="E47" s="257" t="s">
        <v>1540</v>
      </c>
      <c r="F47" s="257" t="s">
        <v>996</v>
      </c>
      <c r="G47" s="257" t="s">
        <v>996</v>
      </c>
      <c r="H47" s="319" t="s">
        <v>1998</v>
      </c>
      <c r="I47" s="257" t="s">
        <v>1199</v>
      </c>
      <c r="J47" s="264">
        <v>6142060</v>
      </c>
      <c r="K47" s="257"/>
      <c r="L47" s="257"/>
      <c r="M47" s="257"/>
      <c r="N47" s="257"/>
      <c r="R47" s="183"/>
      <c r="S47" s="183"/>
      <c r="T47" s="183"/>
      <c r="U47" s="183"/>
      <c r="V47" s="183"/>
      <c r="W47" s="183"/>
      <c r="X47" s="183"/>
      <c r="Y47" s="183"/>
      <c r="Z47" s="183"/>
      <c r="AA47" s="183"/>
      <c r="AB47" s="183"/>
      <c r="AC47" s="183"/>
      <c r="AD47" s="183"/>
      <c r="AE47" s="183"/>
      <c r="AF47" s="183"/>
      <c r="AG47" s="183"/>
      <c r="AH47" s="183"/>
    </row>
    <row r="48" spans="2:34" s="50" customFormat="1" ht="15.75" x14ac:dyDescent="0.3">
      <c r="B48" s="263">
        <f>VLOOKUP(C48,Companies[],3,FALSE)</f>
        <v>500036301</v>
      </c>
      <c r="C48" s="257" t="s">
        <v>1972</v>
      </c>
      <c r="D48" s="257" t="s">
        <v>1958</v>
      </c>
      <c r="E48" s="257" t="s">
        <v>2034</v>
      </c>
      <c r="F48" s="257" t="s">
        <v>996</v>
      </c>
      <c r="G48" s="257" t="s">
        <v>996</v>
      </c>
      <c r="H48" s="319" t="s">
        <v>1998</v>
      </c>
      <c r="I48" s="257" t="s">
        <v>1199</v>
      </c>
      <c r="J48" s="264">
        <v>100000</v>
      </c>
      <c r="K48" s="257"/>
      <c r="L48" s="257"/>
      <c r="M48" s="257"/>
      <c r="N48" s="257"/>
      <c r="R48" s="183"/>
      <c r="S48" s="183"/>
      <c r="T48" s="183"/>
      <c r="U48" s="183"/>
      <c r="V48" s="183"/>
      <c r="W48" s="183"/>
      <c r="X48" s="183"/>
      <c r="Y48" s="183"/>
      <c r="Z48" s="183"/>
      <c r="AA48" s="183"/>
      <c r="AB48" s="183"/>
      <c r="AC48" s="183"/>
      <c r="AD48" s="183"/>
      <c r="AE48" s="183"/>
      <c r="AF48" s="183"/>
      <c r="AG48" s="183"/>
      <c r="AH48" s="183"/>
    </row>
    <row r="49" spans="2:34" s="50" customFormat="1" ht="15.75" x14ac:dyDescent="0.3">
      <c r="B49" s="263">
        <f>VLOOKUP(C49,Companies[],3,FALSE)</f>
        <v>500036301</v>
      </c>
      <c r="C49" s="257" t="s">
        <v>1972</v>
      </c>
      <c r="D49" s="257" t="s">
        <v>1958</v>
      </c>
      <c r="E49" s="257" t="s">
        <v>2019</v>
      </c>
      <c r="F49" s="257" t="s">
        <v>996</v>
      </c>
      <c r="G49" s="257" t="s">
        <v>996</v>
      </c>
      <c r="H49" s="319" t="s">
        <v>1998</v>
      </c>
      <c r="I49" s="257" t="s">
        <v>1199</v>
      </c>
      <c r="J49" s="264">
        <v>1500000</v>
      </c>
      <c r="K49" s="257"/>
      <c r="L49" s="257"/>
      <c r="M49" s="257"/>
      <c r="N49" s="257"/>
      <c r="R49" s="183"/>
      <c r="S49" s="183"/>
      <c r="T49" s="183"/>
      <c r="U49" s="183"/>
      <c r="V49" s="183"/>
      <c r="W49" s="183"/>
      <c r="X49" s="183"/>
      <c r="Y49" s="183"/>
      <c r="Z49" s="183"/>
      <c r="AA49" s="183"/>
      <c r="AB49" s="183"/>
      <c r="AC49" s="183"/>
      <c r="AD49" s="183"/>
      <c r="AE49" s="183"/>
      <c r="AF49" s="183"/>
      <c r="AG49" s="183"/>
      <c r="AH49" s="183"/>
    </row>
    <row r="50" spans="2:34" s="50" customFormat="1" ht="15.75" x14ac:dyDescent="0.3">
      <c r="B50" s="263">
        <f>VLOOKUP(C50,Companies[],3,FALSE)</f>
        <v>500036301</v>
      </c>
      <c r="C50" s="257" t="s">
        <v>1972</v>
      </c>
      <c r="D50" s="257" t="s">
        <v>1958</v>
      </c>
      <c r="E50" s="257" t="s">
        <v>2020</v>
      </c>
      <c r="F50" s="257" t="s">
        <v>996</v>
      </c>
      <c r="G50" s="257" t="s">
        <v>996</v>
      </c>
      <c r="H50" s="319" t="s">
        <v>1998</v>
      </c>
      <c r="I50" s="257" t="s">
        <v>1199</v>
      </c>
      <c r="J50" s="264">
        <v>351950.21</v>
      </c>
      <c r="K50" s="257"/>
      <c r="L50" s="257"/>
      <c r="M50" s="257"/>
      <c r="N50" s="257"/>
      <c r="R50" s="183"/>
      <c r="S50" s="183"/>
      <c r="T50" s="183"/>
      <c r="U50" s="183"/>
      <c r="V50" s="183"/>
      <c r="W50" s="183"/>
      <c r="X50" s="183"/>
      <c r="Y50" s="183"/>
      <c r="Z50" s="183"/>
      <c r="AA50" s="183"/>
      <c r="AB50" s="183"/>
      <c r="AC50" s="183"/>
      <c r="AD50" s="183"/>
      <c r="AE50" s="183"/>
      <c r="AF50" s="183"/>
      <c r="AG50" s="183"/>
      <c r="AH50" s="183"/>
    </row>
    <row r="51" spans="2:34" s="50" customFormat="1" ht="15.75" x14ac:dyDescent="0.3">
      <c r="B51" s="263">
        <f>VLOOKUP(C51,Companies[],3,FALSE)</f>
        <v>500036301</v>
      </c>
      <c r="C51" s="257" t="s">
        <v>1972</v>
      </c>
      <c r="D51" s="257" t="s">
        <v>1958</v>
      </c>
      <c r="E51" s="257" t="s">
        <v>2041</v>
      </c>
      <c r="F51" s="257" t="s">
        <v>996</v>
      </c>
      <c r="G51" s="257" t="s">
        <v>996</v>
      </c>
      <c r="H51" s="319" t="s">
        <v>1998</v>
      </c>
      <c r="I51" s="257" t="s">
        <v>1199</v>
      </c>
      <c r="J51" s="264">
        <v>9281.24</v>
      </c>
      <c r="K51" s="257"/>
      <c r="L51" s="257"/>
      <c r="M51" s="257"/>
      <c r="N51" s="257"/>
      <c r="R51" s="183"/>
      <c r="S51" s="183"/>
      <c r="T51" s="183"/>
      <c r="U51" s="183"/>
      <c r="V51" s="183"/>
      <c r="W51" s="183"/>
      <c r="X51" s="183"/>
      <c r="Y51" s="183"/>
      <c r="Z51" s="183"/>
      <c r="AA51" s="183"/>
      <c r="AB51" s="183"/>
      <c r="AC51" s="183"/>
      <c r="AD51" s="183"/>
      <c r="AE51" s="183"/>
      <c r="AF51" s="183"/>
      <c r="AG51" s="183"/>
      <c r="AH51" s="183"/>
    </row>
    <row r="52" spans="2:34" s="50" customFormat="1" ht="15.75" x14ac:dyDescent="0.3">
      <c r="B52" s="263">
        <f>VLOOKUP(C52,Companies[],3,FALSE)</f>
        <v>500033821</v>
      </c>
      <c r="C52" s="257" t="s">
        <v>1973</v>
      </c>
      <c r="D52" s="257" t="s">
        <v>1958</v>
      </c>
      <c r="E52" s="257" t="s">
        <v>2029</v>
      </c>
      <c r="F52" s="257" t="s">
        <v>996</v>
      </c>
      <c r="G52" s="257" t="s">
        <v>996</v>
      </c>
      <c r="H52" s="319" t="s">
        <v>1999</v>
      </c>
      <c r="I52" s="257" t="s">
        <v>1199</v>
      </c>
      <c r="J52" s="264">
        <v>46290.289999999994</v>
      </c>
      <c r="K52" s="257"/>
      <c r="L52" s="257"/>
      <c r="M52" s="257"/>
      <c r="N52" s="257"/>
      <c r="R52" s="183"/>
      <c r="S52" s="183"/>
      <c r="T52" s="183"/>
      <c r="U52" s="183"/>
      <c r="V52" s="183"/>
      <c r="W52" s="183"/>
      <c r="X52" s="183"/>
      <c r="Y52" s="183"/>
      <c r="Z52" s="183"/>
      <c r="AA52" s="183"/>
      <c r="AB52" s="183"/>
      <c r="AC52" s="183"/>
      <c r="AD52" s="183"/>
      <c r="AE52" s="183"/>
      <c r="AF52" s="183"/>
      <c r="AG52" s="183"/>
      <c r="AH52" s="183"/>
    </row>
    <row r="53" spans="2:34" s="50" customFormat="1" ht="15.75" x14ac:dyDescent="0.3">
      <c r="B53" s="263">
        <f>VLOOKUP(C53,Companies[],3,FALSE)</f>
        <v>500033821</v>
      </c>
      <c r="C53" s="257" t="s">
        <v>1973</v>
      </c>
      <c r="D53" s="257" t="s">
        <v>1958</v>
      </c>
      <c r="E53" s="257" t="s">
        <v>2011</v>
      </c>
      <c r="F53" s="257" t="s">
        <v>996</v>
      </c>
      <c r="G53" s="257" t="s">
        <v>996</v>
      </c>
      <c r="H53" s="319" t="s">
        <v>1999</v>
      </c>
      <c r="I53" s="257" t="s">
        <v>1199</v>
      </c>
      <c r="J53" s="264">
        <v>16096.060000000001</v>
      </c>
      <c r="K53" s="257"/>
      <c r="L53" s="257"/>
      <c r="M53" s="257"/>
      <c r="N53" s="257"/>
      <c r="R53" s="183"/>
      <c r="S53" s="183"/>
      <c r="T53" s="183"/>
      <c r="U53" s="183"/>
      <c r="V53" s="183"/>
      <c r="W53" s="183"/>
      <c r="X53" s="183"/>
      <c r="Y53" s="183"/>
      <c r="Z53" s="183"/>
      <c r="AA53" s="183"/>
      <c r="AB53" s="183"/>
      <c r="AC53" s="183"/>
      <c r="AD53" s="183"/>
      <c r="AE53" s="183"/>
      <c r="AF53" s="183"/>
      <c r="AG53" s="183"/>
      <c r="AH53" s="183"/>
    </row>
    <row r="54" spans="2:34" s="50" customFormat="1" ht="15.75" x14ac:dyDescent="0.3">
      <c r="B54" s="263">
        <f>VLOOKUP(C54,Companies[],3,FALSE)</f>
        <v>500033821</v>
      </c>
      <c r="C54" s="257" t="s">
        <v>1973</v>
      </c>
      <c r="D54" s="257" t="s">
        <v>1958</v>
      </c>
      <c r="E54" s="257" t="s">
        <v>2030</v>
      </c>
      <c r="F54" s="257" t="s">
        <v>996</v>
      </c>
      <c r="G54" s="257" t="s">
        <v>996</v>
      </c>
      <c r="H54" s="319" t="s">
        <v>1999</v>
      </c>
      <c r="I54" s="257" t="s">
        <v>1199</v>
      </c>
      <c r="J54" s="264">
        <v>76776.000000000029</v>
      </c>
      <c r="K54" s="257"/>
      <c r="L54" s="257"/>
      <c r="M54" s="257"/>
      <c r="N54" s="257"/>
      <c r="R54" s="183"/>
      <c r="S54" s="183"/>
      <c r="T54" s="183"/>
      <c r="U54" s="183"/>
      <c r="V54" s="183"/>
      <c r="W54" s="183"/>
      <c r="X54" s="183"/>
      <c r="Y54" s="183"/>
      <c r="Z54" s="183"/>
      <c r="AA54" s="183"/>
      <c r="AB54" s="183"/>
      <c r="AC54" s="183"/>
      <c r="AD54" s="183"/>
      <c r="AE54" s="183"/>
      <c r="AF54" s="183"/>
      <c r="AG54" s="183"/>
      <c r="AH54" s="183"/>
    </row>
    <row r="55" spans="2:34" s="50" customFormat="1" ht="15.75" x14ac:dyDescent="0.3">
      <c r="B55" s="263">
        <f>VLOOKUP(C55,Companies[],3,FALSE)</f>
        <v>500033821</v>
      </c>
      <c r="C55" s="257" t="s">
        <v>1973</v>
      </c>
      <c r="D55" s="257" t="s">
        <v>1958</v>
      </c>
      <c r="E55" s="257" t="s">
        <v>2033</v>
      </c>
      <c r="F55" s="257" t="s">
        <v>996</v>
      </c>
      <c r="G55" s="257" t="s">
        <v>996</v>
      </c>
      <c r="H55" s="319" t="s">
        <v>1999</v>
      </c>
      <c r="I55" s="257" t="s">
        <v>1199</v>
      </c>
      <c r="J55" s="264">
        <v>68720</v>
      </c>
      <c r="K55" s="257"/>
      <c r="L55" s="257"/>
      <c r="M55" s="257"/>
      <c r="N55" s="257"/>
      <c r="R55" s="183"/>
      <c r="S55" s="183"/>
      <c r="T55" s="183"/>
      <c r="U55" s="183"/>
      <c r="V55" s="183"/>
      <c r="W55" s="183"/>
      <c r="X55" s="183"/>
      <c r="Y55" s="183"/>
      <c r="Z55" s="183"/>
      <c r="AA55" s="183"/>
      <c r="AB55" s="183"/>
      <c r="AC55" s="183"/>
      <c r="AD55" s="183"/>
      <c r="AE55" s="183"/>
      <c r="AF55" s="183"/>
      <c r="AG55" s="183"/>
      <c r="AH55" s="183"/>
    </row>
    <row r="56" spans="2:34" s="50" customFormat="1" ht="15.75" x14ac:dyDescent="0.3">
      <c r="B56" s="263">
        <f>VLOOKUP(C56,Companies[],3,FALSE)</f>
        <v>500033821</v>
      </c>
      <c r="C56" s="257" t="s">
        <v>1973</v>
      </c>
      <c r="D56" s="257" t="s">
        <v>1958</v>
      </c>
      <c r="E56" s="257" t="s">
        <v>2027</v>
      </c>
      <c r="F56" s="257" t="s">
        <v>996</v>
      </c>
      <c r="G56" s="257" t="s">
        <v>996</v>
      </c>
      <c r="H56" s="319" t="s">
        <v>1999</v>
      </c>
      <c r="I56" s="257" t="s">
        <v>1199</v>
      </c>
      <c r="J56" s="264">
        <v>177750</v>
      </c>
      <c r="K56" s="257"/>
      <c r="L56" s="257"/>
      <c r="M56" s="257"/>
      <c r="N56" s="257"/>
      <c r="R56" s="183"/>
      <c r="S56" s="183"/>
      <c r="T56" s="183"/>
      <c r="U56" s="183"/>
      <c r="V56" s="183"/>
      <c r="W56" s="183"/>
      <c r="X56" s="183"/>
      <c r="Y56" s="183"/>
      <c r="Z56" s="183"/>
      <c r="AA56" s="183"/>
      <c r="AB56" s="183"/>
      <c r="AC56" s="183"/>
      <c r="AD56" s="183"/>
      <c r="AE56" s="183"/>
      <c r="AF56" s="183"/>
      <c r="AG56" s="183"/>
      <c r="AH56" s="183"/>
    </row>
    <row r="57" spans="2:34" s="50" customFormat="1" ht="15.75" x14ac:dyDescent="0.3">
      <c r="B57" s="263">
        <f>VLOOKUP(C57,Companies[],3,FALSE)</f>
        <v>500033821</v>
      </c>
      <c r="C57" s="257" t="s">
        <v>1973</v>
      </c>
      <c r="D57" s="257" t="s">
        <v>1958</v>
      </c>
      <c r="E57" s="257" t="s">
        <v>2012</v>
      </c>
      <c r="F57" s="257" t="s">
        <v>996</v>
      </c>
      <c r="G57" s="257" t="s">
        <v>996</v>
      </c>
      <c r="H57" s="319" t="s">
        <v>1999</v>
      </c>
      <c r="I57" s="257" t="s">
        <v>1199</v>
      </c>
      <c r="J57" s="264">
        <v>900</v>
      </c>
      <c r="K57" s="257"/>
      <c r="L57" s="257"/>
      <c r="M57" s="257"/>
      <c r="N57" s="257"/>
      <c r="R57" s="183"/>
      <c r="S57" s="183"/>
      <c r="T57" s="183"/>
      <c r="U57" s="183"/>
      <c r="V57" s="183"/>
      <c r="W57" s="183"/>
      <c r="X57" s="183"/>
      <c r="Y57" s="183"/>
      <c r="Z57" s="183"/>
      <c r="AA57" s="183"/>
      <c r="AB57" s="183"/>
      <c r="AC57" s="183"/>
      <c r="AD57" s="183"/>
      <c r="AE57" s="183"/>
      <c r="AF57" s="183"/>
      <c r="AG57" s="183"/>
      <c r="AH57" s="183"/>
    </row>
    <row r="58" spans="2:34" s="50" customFormat="1" ht="15.75" x14ac:dyDescent="0.3">
      <c r="B58" s="263">
        <f>VLOOKUP(C58,Companies[],3,FALSE)</f>
        <v>500033821</v>
      </c>
      <c r="C58" s="257" t="s">
        <v>1973</v>
      </c>
      <c r="D58" s="257" t="s">
        <v>1958</v>
      </c>
      <c r="E58" s="257" t="s">
        <v>2074</v>
      </c>
      <c r="F58" s="257" t="s">
        <v>996</v>
      </c>
      <c r="G58" s="257" t="s">
        <v>996</v>
      </c>
      <c r="H58" s="319" t="s">
        <v>1999</v>
      </c>
      <c r="I58" s="257" t="s">
        <v>1199</v>
      </c>
      <c r="J58" s="264">
        <v>3.04</v>
      </c>
      <c r="K58" s="257"/>
      <c r="L58" s="257"/>
      <c r="M58" s="257"/>
      <c r="N58" s="257"/>
      <c r="R58" s="183"/>
      <c r="S58" s="183"/>
      <c r="T58" s="183"/>
      <c r="U58" s="183"/>
      <c r="V58" s="183"/>
      <c r="W58" s="183"/>
      <c r="X58" s="183"/>
      <c r="Y58" s="183"/>
      <c r="Z58" s="183"/>
      <c r="AA58" s="183"/>
      <c r="AB58" s="183"/>
      <c r="AC58" s="183"/>
      <c r="AD58" s="183"/>
      <c r="AE58" s="183"/>
      <c r="AF58" s="183"/>
      <c r="AG58" s="183"/>
      <c r="AH58" s="183"/>
    </row>
    <row r="59" spans="2:34" s="50" customFormat="1" ht="15.75" x14ac:dyDescent="0.3">
      <c r="B59" s="263">
        <f>VLOOKUP(C59,Companies[],3,FALSE)</f>
        <v>500033821</v>
      </c>
      <c r="C59" s="257" t="s">
        <v>1973</v>
      </c>
      <c r="D59" s="257" t="s">
        <v>1958</v>
      </c>
      <c r="E59" s="257" t="s">
        <v>2032</v>
      </c>
      <c r="F59" s="257" t="s">
        <v>996</v>
      </c>
      <c r="G59" s="257" t="s">
        <v>996</v>
      </c>
      <c r="H59" s="319" t="s">
        <v>1999</v>
      </c>
      <c r="I59" s="257" t="s">
        <v>1199</v>
      </c>
      <c r="J59" s="264">
        <v>7649.87</v>
      </c>
      <c r="K59" s="257"/>
      <c r="L59" s="257"/>
      <c r="M59" s="257"/>
      <c r="N59" s="257"/>
      <c r="R59" s="183"/>
      <c r="S59" s="183"/>
      <c r="T59" s="183"/>
      <c r="U59" s="183"/>
      <c r="V59" s="183"/>
      <c r="W59" s="183"/>
      <c r="X59" s="183"/>
      <c r="Y59" s="183"/>
      <c r="Z59" s="183"/>
      <c r="AA59" s="183"/>
      <c r="AB59" s="183"/>
      <c r="AC59" s="183"/>
      <c r="AD59" s="183"/>
      <c r="AE59" s="183"/>
      <c r="AF59" s="183"/>
      <c r="AG59" s="183"/>
      <c r="AH59" s="183"/>
    </row>
    <row r="60" spans="2:34" s="50" customFormat="1" ht="15.75" x14ac:dyDescent="0.3">
      <c r="B60" s="263">
        <f>VLOOKUP(C60,Companies[],3,FALSE)</f>
        <v>500033821</v>
      </c>
      <c r="C60" s="257" t="s">
        <v>1973</v>
      </c>
      <c r="D60" s="257" t="s">
        <v>1958</v>
      </c>
      <c r="E60" s="257" t="s">
        <v>2024</v>
      </c>
      <c r="F60" s="257" t="s">
        <v>996</v>
      </c>
      <c r="G60" s="257" t="s">
        <v>996</v>
      </c>
      <c r="H60" s="319" t="s">
        <v>1999</v>
      </c>
      <c r="I60" s="257" t="s">
        <v>1199</v>
      </c>
      <c r="J60" s="264">
        <v>258473.00000000009</v>
      </c>
      <c r="K60" s="257"/>
      <c r="L60" s="257"/>
      <c r="M60" s="257"/>
      <c r="N60" s="257"/>
      <c r="R60" s="183"/>
      <c r="S60" s="183"/>
      <c r="T60" s="183"/>
      <c r="U60" s="183"/>
      <c r="V60" s="183"/>
      <c r="W60" s="183"/>
      <c r="X60" s="183"/>
      <c r="Y60" s="183"/>
      <c r="Z60" s="183"/>
      <c r="AA60" s="183"/>
      <c r="AB60" s="183"/>
      <c r="AC60" s="183"/>
      <c r="AD60" s="183"/>
      <c r="AE60" s="183"/>
      <c r="AF60" s="183"/>
      <c r="AG60" s="183"/>
      <c r="AH60" s="183"/>
    </row>
    <row r="61" spans="2:34" s="50" customFormat="1" ht="15.75" x14ac:dyDescent="0.3">
      <c r="B61" s="263">
        <f>VLOOKUP(C61,Companies[],3,FALSE)</f>
        <v>500033821</v>
      </c>
      <c r="C61" s="257" t="s">
        <v>1973</v>
      </c>
      <c r="D61" s="257" t="s">
        <v>1958</v>
      </c>
      <c r="E61" s="257" t="s">
        <v>2026</v>
      </c>
      <c r="F61" s="257" t="s">
        <v>996</v>
      </c>
      <c r="G61" s="257" t="s">
        <v>996</v>
      </c>
      <c r="H61" s="319" t="s">
        <v>1999</v>
      </c>
      <c r="I61" s="257" t="s">
        <v>1199</v>
      </c>
      <c r="J61" s="264">
        <v>141053.42000000007</v>
      </c>
      <c r="K61" s="257"/>
      <c r="L61" s="257"/>
      <c r="M61" s="257"/>
      <c r="N61" s="257"/>
      <c r="R61" s="183"/>
      <c r="S61" s="183"/>
      <c r="T61" s="183"/>
      <c r="U61" s="183"/>
      <c r="V61" s="183"/>
      <c r="W61" s="183"/>
      <c r="X61" s="183"/>
      <c r="Y61" s="183"/>
      <c r="Z61" s="183"/>
      <c r="AA61" s="183"/>
      <c r="AB61" s="183"/>
      <c r="AC61" s="183"/>
      <c r="AD61" s="183"/>
      <c r="AE61" s="183"/>
      <c r="AF61" s="183"/>
      <c r="AG61" s="183"/>
      <c r="AH61" s="183"/>
    </row>
    <row r="62" spans="2:34" s="50" customFormat="1" ht="15.75" x14ac:dyDescent="0.3">
      <c r="B62" s="263">
        <f>VLOOKUP(C62,Companies[],3,FALSE)</f>
        <v>500033821</v>
      </c>
      <c r="C62" s="257" t="s">
        <v>1973</v>
      </c>
      <c r="D62" s="257" t="s">
        <v>1958</v>
      </c>
      <c r="E62" s="257" t="s">
        <v>2042</v>
      </c>
      <c r="F62" s="257" t="s">
        <v>996</v>
      </c>
      <c r="G62" s="257" t="s">
        <v>996</v>
      </c>
      <c r="H62" s="319" t="s">
        <v>1999</v>
      </c>
      <c r="I62" s="257" t="s">
        <v>1199</v>
      </c>
      <c r="J62" s="264">
        <v>347.92</v>
      </c>
      <c r="K62" s="257"/>
      <c r="L62" s="257"/>
      <c r="M62" s="257"/>
      <c r="N62" s="257"/>
      <c r="R62" s="183"/>
      <c r="S62" s="183"/>
      <c r="T62" s="183"/>
      <c r="U62" s="183"/>
      <c r="V62" s="183"/>
      <c r="W62" s="183"/>
      <c r="X62" s="183"/>
      <c r="Y62" s="183"/>
      <c r="Z62" s="183"/>
      <c r="AA62" s="183"/>
      <c r="AB62" s="183"/>
      <c r="AC62" s="183"/>
      <c r="AD62" s="183"/>
      <c r="AE62" s="183"/>
      <c r="AF62" s="183"/>
      <c r="AG62" s="183"/>
      <c r="AH62" s="183"/>
    </row>
    <row r="63" spans="2:34" s="50" customFormat="1" ht="15.75" x14ac:dyDescent="0.3">
      <c r="B63" s="263">
        <f>VLOOKUP(C63,Companies[],3,FALSE)</f>
        <v>500033821</v>
      </c>
      <c r="C63" s="257" t="s">
        <v>1973</v>
      </c>
      <c r="D63" s="257" t="s">
        <v>1958</v>
      </c>
      <c r="E63" s="257" t="s">
        <v>2025</v>
      </c>
      <c r="F63" s="257" t="s">
        <v>996</v>
      </c>
      <c r="G63" s="257" t="s">
        <v>996</v>
      </c>
      <c r="H63" s="319" t="s">
        <v>1999</v>
      </c>
      <c r="I63" s="257" t="s">
        <v>1199</v>
      </c>
      <c r="J63" s="264">
        <v>228000</v>
      </c>
      <c r="K63" s="257"/>
      <c r="L63" s="257"/>
      <c r="M63" s="257"/>
      <c r="N63" s="257"/>
      <c r="R63" s="183"/>
      <c r="S63" s="183"/>
      <c r="T63" s="183"/>
      <c r="U63" s="183"/>
      <c r="V63" s="183"/>
      <c r="W63" s="183"/>
      <c r="X63" s="183"/>
      <c r="Y63" s="183"/>
      <c r="Z63" s="183"/>
      <c r="AA63" s="183"/>
      <c r="AB63" s="183"/>
      <c r="AC63" s="183"/>
      <c r="AD63" s="183"/>
      <c r="AE63" s="183"/>
      <c r="AF63" s="183"/>
      <c r="AG63" s="183"/>
      <c r="AH63" s="183"/>
    </row>
    <row r="64" spans="2:34" s="50" customFormat="1" ht="15.75" x14ac:dyDescent="0.3">
      <c r="B64" s="263">
        <f>VLOOKUP(C64,Companies[],3,FALSE)</f>
        <v>500033821</v>
      </c>
      <c r="C64" s="257" t="s">
        <v>1973</v>
      </c>
      <c r="D64" s="257" t="s">
        <v>1960</v>
      </c>
      <c r="E64" s="257" t="s">
        <v>2031</v>
      </c>
      <c r="F64" s="257" t="s">
        <v>996</v>
      </c>
      <c r="G64" s="257" t="s">
        <v>996</v>
      </c>
      <c r="H64" s="319" t="s">
        <v>1999</v>
      </c>
      <c r="I64" s="257" t="s">
        <v>1199</v>
      </c>
      <c r="J64" s="264">
        <v>93741.25</v>
      </c>
      <c r="K64" s="257"/>
      <c r="L64" s="257"/>
      <c r="M64" s="257"/>
      <c r="N64" s="257"/>
      <c r="R64" s="183"/>
      <c r="S64" s="183"/>
      <c r="T64" s="183"/>
      <c r="U64" s="183"/>
      <c r="V64" s="183"/>
      <c r="W64" s="183"/>
      <c r="X64" s="183"/>
      <c r="Y64" s="183"/>
      <c r="Z64" s="183"/>
      <c r="AA64" s="183"/>
      <c r="AB64" s="183"/>
      <c r="AC64" s="183"/>
      <c r="AD64" s="183"/>
      <c r="AE64" s="183"/>
      <c r="AF64" s="183"/>
      <c r="AG64" s="183"/>
      <c r="AH64" s="183"/>
    </row>
    <row r="65" spans="2:34" s="50" customFormat="1" ht="15.75" x14ac:dyDescent="0.3">
      <c r="B65" s="263">
        <f>VLOOKUP(C65,Companies[],3,FALSE)</f>
        <v>500033821</v>
      </c>
      <c r="C65" s="257" t="s">
        <v>1973</v>
      </c>
      <c r="D65" s="257" t="s">
        <v>1958</v>
      </c>
      <c r="E65" s="257" t="s">
        <v>2028</v>
      </c>
      <c r="F65" s="257" t="s">
        <v>996</v>
      </c>
      <c r="G65" s="257" t="s">
        <v>996</v>
      </c>
      <c r="H65" s="319" t="s">
        <v>1999</v>
      </c>
      <c r="I65" s="257" t="s">
        <v>1199</v>
      </c>
      <c r="J65" s="264">
        <v>8127.4600000000009</v>
      </c>
      <c r="K65" s="257"/>
      <c r="L65" s="257"/>
      <c r="M65" s="257"/>
      <c r="N65" s="257"/>
      <c r="R65" s="183"/>
      <c r="S65" s="183"/>
      <c r="T65" s="183"/>
      <c r="U65" s="183"/>
      <c r="V65" s="183"/>
      <c r="W65" s="183"/>
      <c r="X65" s="183"/>
      <c r="Y65" s="183"/>
      <c r="Z65" s="183"/>
      <c r="AA65" s="183"/>
      <c r="AB65" s="183"/>
      <c r="AC65" s="183"/>
      <c r="AD65" s="183"/>
      <c r="AE65" s="183"/>
      <c r="AF65" s="183"/>
      <c r="AG65" s="183"/>
      <c r="AH65" s="183"/>
    </row>
    <row r="66" spans="2:34" s="50" customFormat="1" ht="15.75" x14ac:dyDescent="0.3">
      <c r="B66" s="263">
        <f>VLOOKUP(C66,Companies[],3,FALSE)</f>
        <v>500033821</v>
      </c>
      <c r="C66" s="257" t="s">
        <v>1973</v>
      </c>
      <c r="D66" s="257" t="s">
        <v>1958</v>
      </c>
      <c r="E66" s="257" t="s">
        <v>2023</v>
      </c>
      <c r="F66" s="257" t="s">
        <v>996</v>
      </c>
      <c r="G66" s="257" t="s">
        <v>996</v>
      </c>
      <c r="H66" s="319" t="s">
        <v>1999</v>
      </c>
      <c r="I66" s="257" t="s">
        <v>1199</v>
      </c>
      <c r="J66" s="264">
        <v>12258.740000000002</v>
      </c>
      <c r="K66" s="257"/>
      <c r="L66" s="257"/>
      <c r="M66" s="257"/>
      <c r="N66" s="257"/>
      <c r="R66" s="183"/>
      <c r="S66" s="183"/>
      <c r="T66" s="183"/>
      <c r="U66" s="183"/>
      <c r="V66" s="183"/>
      <c r="W66" s="183"/>
      <c r="X66" s="183"/>
      <c r="Y66" s="183"/>
      <c r="Z66" s="183"/>
      <c r="AA66" s="183"/>
      <c r="AB66" s="183"/>
      <c r="AC66" s="183"/>
      <c r="AD66" s="183"/>
      <c r="AE66" s="183"/>
      <c r="AF66" s="183"/>
      <c r="AG66" s="183"/>
      <c r="AH66" s="183"/>
    </row>
    <row r="67" spans="2:34" s="50" customFormat="1" ht="15.75" x14ac:dyDescent="0.3">
      <c r="B67" s="263">
        <f>VLOOKUP(C67,Companies[],3,FALSE)</f>
        <v>500033821</v>
      </c>
      <c r="C67" s="257" t="s">
        <v>1973</v>
      </c>
      <c r="D67" s="257" t="s">
        <v>1958</v>
      </c>
      <c r="E67" s="257" t="s">
        <v>2062</v>
      </c>
      <c r="F67" s="257" t="s">
        <v>996</v>
      </c>
      <c r="G67" s="257" t="s">
        <v>996</v>
      </c>
      <c r="H67" s="319" t="s">
        <v>1999</v>
      </c>
      <c r="I67" s="257" t="s">
        <v>1199</v>
      </c>
      <c r="J67" s="264">
        <v>90.8</v>
      </c>
      <c r="K67" s="257"/>
      <c r="L67" s="257"/>
      <c r="M67" s="257"/>
      <c r="N67" s="257"/>
      <c r="R67" s="183"/>
      <c r="S67" s="183"/>
      <c r="T67" s="183"/>
      <c r="U67" s="183"/>
      <c r="V67" s="183"/>
      <c r="W67" s="183"/>
      <c r="X67" s="183"/>
      <c r="Y67" s="183"/>
      <c r="Z67" s="183"/>
      <c r="AA67" s="183"/>
      <c r="AB67" s="183"/>
      <c r="AC67" s="183"/>
      <c r="AD67" s="183"/>
      <c r="AE67" s="183"/>
      <c r="AF67" s="183"/>
      <c r="AG67" s="183"/>
      <c r="AH67" s="183"/>
    </row>
    <row r="68" spans="2:34" s="50" customFormat="1" ht="15.75" x14ac:dyDescent="0.3">
      <c r="B68" s="263">
        <f>VLOOKUP(C68,Companies[],3,FALSE)</f>
        <v>500033821</v>
      </c>
      <c r="C68" s="257" t="s">
        <v>1973</v>
      </c>
      <c r="D68" s="257" t="s">
        <v>1958</v>
      </c>
      <c r="E68" s="257" t="s">
        <v>2063</v>
      </c>
      <c r="F68" s="257" t="s">
        <v>996</v>
      </c>
      <c r="G68" s="257" t="s">
        <v>996</v>
      </c>
      <c r="H68" s="319" t="s">
        <v>1999</v>
      </c>
      <c r="I68" s="257" t="s">
        <v>1199</v>
      </c>
      <c r="J68" s="264">
        <v>135</v>
      </c>
      <c r="K68" s="257"/>
      <c r="L68" s="257"/>
      <c r="M68" s="257"/>
      <c r="N68" s="257"/>
      <c r="R68" s="183"/>
      <c r="S68" s="183"/>
      <c r="T68" s="183"/>
      <c r="U68" s="183"/>
      <c r="V68" s="183"/>
      <c r="W68" s="183"/>
      <c r="X68" s="183"/>
      <c r="Y68" s="183"/>
      <c r="Z68" s="183"/>
      <c r="AA68" s="183"/>
      <c r="AB68" s="183"/>
      <c r="AC68" s="183"/>
      <c r="AD68" s="183"/>
      <c r="AE68" s="183"/>
      <c r="AF68" s="183"/>
      <c r="AG68" s="183"/>
      <c r="AH68" s="183"/>
    </row>
    <row r="69" spans="2:34" s="50" customFormat="1" ht="15.75" x14ac:dyDescent="0.3">
      <c r="B69" s="263">
        <f>VLOOKUP(C69,Companies[],3,FALSE)</f>
        <v>500033821</v>
      </c>
      <c r="C69" s="257" t="s">
        <v>1973</v>
      </c>
      <c r="D69" s="257" t="s">
        <v>1958</v>
      </c>
      <c r="E69" s="257" t="s">
        <v>2036</v>
      </c>
      <c r="F69" s="257" t="s">
        <v>996</v>
      </c>
      <c r="G69" s="257" t="s">
        <v>996</v>
      </c>
      <c r="H69" s="319" t="s">
        <v>1999</v>
      </c>
      <c r="I69" s="257" t="s">
        <v>1199</v>
      </c>
      <c r="J69" s="264">
        <v>3000</v>
      </c>
      <c r="K69" s="257"/>
      <c r="L69" s="257"/>
      <c r="M69" s="257"/>
      <c r="N69" s="257"/>
      <c r="R69" s="183"/>
      <c r="S69" s="183"/>
      <c r="T69" s="183"/>
      <c r="U69" s="183"/>
      <c r="V69" s="183"/>
      <c r="W69" s="183"/>
      <c r="X69" s="183"/>
      <c r="Y69" s="183"/>
      <c r="Z69" s="183"/>
      <c r="AA69" s="183"/>
      <c r="AB69" s="183"/>
      <c r="AC69" s="183"/>
      <c r="AD69" s="183"/>
      <c r="AE69" s="183"/>
      <c r="AF69" s="183"/>
      <c r="AG69" s="183"/>
      <c r="AH69" s="183"/>
    </row>
    <row r="70" spans="2:34" s="50" customFormat="1" ht="15.75" x14ac:dyDescent="0.3">
      <c r="B70" s="263">
        <f>VLOOKUP(C70,Companies[],3,FALSE)</f>
        <v>500033821</v>
      </c>
      <c r="C70" s="257" t="s">
        <v>1973</v>
      </c>
      <c r="D70" s="257" t="s">
        <v>1958</v>
      </c>
      <c r="E70" s="257" t="s">
        <v>2037</v>
      </c>
      <c r="F70" s="257" t="s">
        <v>996</v>
      </c>
      <c r="G70" s="257" t="s">
        <v>996</v>
      </c>
      <c r="H70" s="319" t="s">
        <v>1999</v>
      </c>
      <c r="I70" s="257" t="s">
        <v>1199</v>
      </c>
      <c r="J70" s="264">
        <v>7285</v>
      </c>
      <c r="K70" s="257"/>
      <c r="L70" s="257"/>
      <c r="M70" s="257"/>
      <c r="N70" s="257"/>
      <c r="R70" s="183"/>
      <c r="S70" s="183"/>
      <c r="T70" s="183"/>
      <c r="U70" s="183"/>
      <c r="V70" s="183"/>
      <c r="W70" s="183"/>
      <c r="X70" s="183"/>
      <c r="Y70" s="183"/>
      <c r="Z70" s="183"/>
      <c r="AA70" s="183"/>
      <c r="AB70" s="183"/>
      <c r="AC70" s="183"/>
      <c r="AD70" s="183"/>
      <c r="AE70" s="183"/>
      <c r="AF70" s="183"/>
      <c r="AG70" s="183"/>
      <c r="AH70" s="183"/>
    </row>
    <row r="71" spans="2:34" s="50" customFormat="1" ht="15.75" x14ac:dyDescent="0.3">
      <c r="B71" s="263">
        <f>VLOOKUP(C71,Companies[],3,FALSE)</f>
        <v>500033821</v>
      </c>
      <c r="C71" s="257" t="s">
        <v>1973</v>
      </c>
      <c r="D71" s="257" t="s">
        <v>1958</v>
      </c>
      <c r="E71" s="257" t="s">
        <v>1540</v>
      </c>
      <c r="F71" s="257" t="s">
        <v>996</v>
      </c>
      <c r="G71" s="257" t="s">
        <v>996</v>
      </c>
      <c r="H71" s="319" t="s">
        <v>1999</v>
      </c>
      <c r="I71" s="257" t="s">
        <v>1199</v>
      </c>
      <c r="J71" s="264">
        <v>2646280.61</v>
      </c>
      <c r="K71" s="257"/>
      <c r="L71" s="257"/>
      <c r="M71" s="257"/>
      <c r="N71" s="257"/>
      <c r="R71" s="183"/>
      <c r="S71" s="183"/>
      <c r="T71" s="183"/>
      <c r="U71" s="183"/>
      <c r="V71" s="183"/>
      <c r="W71" s="183"/>
      <c r="X71" s="183"/>
      <c r="Y71" s="183"/>
      <c r="Z71" s="183"/>
      <c r="AA71" s="183"/>
      <c r="AB71" s="183"/>
      <c r="AC71" s="183"/>
      <c r="AD71" s="183"/>
      <c r="AE71" s="183"/>
      <c r="AF71" s="183"/>
      <c r="AG71" s="183"/>
      <c r="AH71" s="183"/>
    </row>
    <row r="72" spans="2:34" s="50" customFormat="1" ht="15.75" x14ac:dyDescent="0.3">
      <c r="B72" s="263">
        <f>VLOOKUP(C72,Companies[],3,FALSE)</f>
        <v>500033821</v>
      </c>
      <c r="C72" s="257" t="s">
        <v>1973</v>
      </c>
      <c r="D72" s="257" t="s">
        <v>1958</v>
      </c>
      <c r="E72" s="257" t="s">
        <v>2020</v>
      </c>
      <c r="F72" s="257" t="s">
        <v>996</v>
      </c>
      <c r="G72" s="257" t="s">
        <v>996</v>
      </c>
      <c r="H72" s="319" t="s">
        <v>1999</v>
      </c>
      <c r="I72" s="257" t="s">
        <v>1199</v>
      </c>
      <c r="J72" s="264">
        <v>374775.85</v>
      </c>
      <c r="K72" s="257"/>
      <c r="L72" s="257"/>
      <c r="M72" s="257"/>
      <c r="N72" s="257"/>
      <c r="R72" s="183"/>
      <c r="S72" s="183"/>
      <c r="T72" s="183"/>
      <c r="U72" s="183"/>
      <c r="V72" s="183"/>
      <c r="W72" s="183"/>
      <c r="X72" s="183"/>
      <c r="Y72" s="183"/>
      <c r="Z72" s="183"/>
      <c r="AA72" s="183"/>
      <c r="AB72" s="183"/>
      <c r="AC72" s="183"/>
      <c r="AD72" s="183"/>
      <c r="AE72" s="183"/>
      <c r="AF72" s="183"/>
      <c r="AG72" s="183"/>
      <c r="AH72" s="183"/>
    </row>
    <row r="73" spans="2:34" s="50" customFormat="1" ht="15.75" x14ac:dyDescent="0.3">
      <c r="B73" s="263" t="str">
        <f>VLOOKUP(C73,Companies[],3,FALSE)</f>
        <v>500674772</v>
      </c>
      <c r="C73" s="257" t="s">
        <v>1981</v>
      </c>
      <c r="D73" s="257" t="s">
        <v>1958</v>
      </c>
      <c r="E73" s="257" t="s">
        <v>2029</v>
      </c>
      <c r="F73" s="257" t="s">
        <v>996</v>
      </c>
      <c r="G73" s="257" t="s">
        <v>999</v>
      </c>
      <c r="H73" s="321" t="s">
        <v>2161</v>
      </c>
      <c r="I73" s="257" t="s">
        <v>1199</v>
      </c>
      <c r="J73" s="264">
        <v>24.119999999999997</v>
      </c>
      <c r="K73" s="257"/>
      <c r="L73" s="257"/>
      <c r="M73" s="257"/>
      <c r="N73" s="257"/>
      <c r="R73" s="183"/>
      <c r="S73" s="183"/>
      <c r="T73" s="183"/>
      <c r="U73" s="183"/>
      <c r="V73" s="183"/>
      <c r="W73" s="183"/>
      <c r="X73" s="183"/>
      <c r="Y73" s="183"/>
      <c r="Z73" s="183"/>
      <c r="AA73" s="183"/>
      <c r="AB73" s="183"/>
      <c r="AC73" s="183"/>
      <c r="AD73" s="183"/>
      <c r="AE73" s="183"/>
      <c r="AF73" s="183"/>
      <c r="AG73" s="183"/>
      <c r="AH73" s="183"/>
    </row>
    <row r="74" spans="2:34" s="50" customFormat="1" ht="15.75" x14ac:dyDescent="0.3">
      <c r="B74" s="263" t="str">
        <f>VLOOKUP(C74,Companies[],3,FALSE)</f>
        <v>500674772</v>
      </c>
      <c r="C74" s="257" t="s">
        <v>1981</v>
      </c>
      <c r="D74" s="257" t="s">
        <v>1958</v>
      </c>
      <c r="E74" s="257" t="s">
        <v>2011</v>
      </c>
      <c r="F74" s="257" t="s">
        <v>996</v>
      </c>
      <c r="G74" s="257" t="s">
        <v>999</v>
      </c>
      <c r="H74" s="321" t="s">
        <v>2161</v>
      </c>
      <c r="I74" s="257" t="s">
        <v>1199</v>
      </c>
      <c r="J74" s="264">
        <v>10.28</v>
      </c>
      <c r="K74" s="257"/>
      <c r="L74" s="257"/>
      <c r="M74" s="257"/>
      <c r="N74" s="257"/>
      <c r="R74" s="183"/>
      <c r="S74" s="183"/>
      <c r="T74" s="183"/>
      <c r="U74" s="183"/>
      <c r="V74" s="183"/>
      <c r="W74" s="183"/>
      <c r="X74" s="183"/>
      <c r="Y74" s="183"/>
      <c r="Z74" s="183"/>
      <c r="AA74" s="183"/>
      <c r="AB74" s="183"/>
      <c r="AC74" s="183"/>
      <c r="AD74" s="183"/>
      <c r="AE74" s="183"/>
      <c r="AF74" s="183"/>
      <c r="AG74" s="183"/>
      <c r="AH74" s="183"/>
    </row>
    <row r="75" spans="2:34" s="50" customFormat="1" ht="15.75" x14ac:dyDescent="0.3">
      <c r="B75" s="263" t="str">
        <f>VLOOKUP(C75,Companies[],3,FALSE)</f>
        <v>500674772</v>
      </c>
      <c r="C75" s="257" t="s">
        <v>1981</v>
      </c>
      <c r="D75" s="257" t="s">
        <v>1958</v>
      </c>
      <c r="E75" s="257" t="s">
        <v>2033</v>
      </c>
      <c r="F75" s="257" t="s">
        <v>996</v>
      </c>
      <c r="G75" s="257" t="s">
        <v>999</v>
      </c>
      <c r="H75" s="321" t="s">
        <v>2161</v>
      </c>
      <c r="I75" s="257" t="s">
        <v>1199</v>
      </c>
      <c r="J75" s="264">
        <v>70</v>
      </c>
      <c r="K75" s="257"/>
      <c r="L75" s="257"/>
      <c r="M75" s="257"/>
      <c r="N75" s="257"/>
      <c r="R75" s="183"/>
      <c r="S75" s="183"/>
      <c r="T75" s="183"/>
      <c r="U75" s="183"/>
      <c r="V75" s="183"/>
      <c r="W75" s="183"/>
      <c r="X75" s="183"/>
      <c r="Y75" s="183"/>
      <c r="Z75" s="183"/>
      <c r="AA75" s="183"/>
      <c r="AB75" s="183"/>
      <c r="AC75" s="183"/>
      <c r="AD75" s="183"/>
      <c r="AE75" s="183"/>
      <c r="AF75" s="183"/>
      <c r="AG75" s="183"/>
      <c r="AH75" s="183"/>
    </row>
    <row r="76" spans="2:34" s="50" customFormat="1" ht="15.75" x14ac:dyDescent="0.3">
      <c r="B76" s="263" t="str">
        <f>VLOOKUP(C76,Companies[],3,FALSE)</f>
        <v>500674772</v>
      </c>
      <c r="C76" s="257" t="s">
        <v>1981</v>
      </c>
      <c r="D76" s="257" t="s">
        <v>1958</v>
      </c>
      <c r="E76" s="257" t="s">
        <v>2027</v>
      </c>
      <c r="F76" s="257" t="s">
        <v>996</v>
      </c>
      <c r="G76" s="257" t="s">
        <v>999</v>
      </c>
      <c r="H76" s="321" t="s">
        <v>2161</v>
      </c>
      <c r="I76" s="257" t="s">
        <v>1199</v>
      </c>
      <c r="J76" s="264">
        <v>1650</v>
      </c>
      <c r="K76" s="257"/>
      <c r="L76" s="257"/>
      <c r="M76" s="257"/>
      <c r="N76" s="257"/>
      <c r="R76" s="183"/>
      <c r="S76" s="183"/>
      <c r="T76" s="183"/>
      <c r="U76" s="183"/>
      <c r="V76" s="183"/>
      <c r="W76" s="183"/>
      <c r="X76" s="183"/>
      <c r="Y76" s="183"/>
      <c r="Z76" s="183"/>
      <c r="AA76" s="183"/>
      <c r="AB76" s="183"/>
      <c r="AC76" s="183"/>
      <c r="AD76" s="183"/>
      <c r="AE76" s="183"/>
      <c r="AF76" s="183"/>
      <c r="AG76" s="183"/>
      <c r="AH76" s="183"/>
    </row>
    <row r="77" spans="2:34" s="50" customFormat="1" ht="15.75" x14ac:dyDescent="0.3">
      <c r="B77" s="263" t="str">
        <f>VLOOKUP(C77,Companies[],3,FALSE)</f>
        <v>500674772</v>
      </c>
      <c r="C77" s="257" t="s">
        <v>1981</v>
      </c>
      <c r="D77" s="257" t="s">
        <v>1958</v>
      </c>
      <c r="E77" s="257" t="s">
        <v>2012</v>
      </c>
      <c r="F77" s="257" t="s">
        <v>996</v>
      </c>
      <c r="G77" s="257" t="s">
        <v>999</v>
      </c>
      <c r="H77" s="321" t="s">
        <v>2161</v>
      </c>
      <c r="I77" s="257" t="s">
        <v>1199</v>
      </c>
      <c r="J77" s="264">
        <v>900</v>
      </c>
      <c r="K77" s="257"/>
      <c r="L77" s="257"/>
      <c r="M77" s="257"/>
      <c r="N77" s="257"/>
      <c r="R77" s="183"/>
      <c r="S77" s="183"/>
      <c r="T77" s="183"/>
      <c r="U77" s="183"/>
      <c r="V77" s="183"/>
      <c r="W77" s="183"/>
      <c r="X77" s="183"/>
      <c r="Y77" s="183"/>
      <c r="Z77" s="183"/>
      <c r="AA77" s="183"/>
      <c r="AB77" s="183"/>
      <c r="AC77" s="183"/>
      <c r="AD77" s="183"/>
      <c r="AE77" s="183"/>
      <c r="AF77" s="183"/>
      <c r="AG77" s="183"/>
      <c r="AH77" s="183"/>
    </row>
    <row r="78" spans="2:34" s="50" customFormat="1" ht="15.75" x14ac:dyDescent="0.3">
      <c r="B78" s="263" t="str">
        <f>VLOOKUP(C78,Companies[],3,FALSE)</f>
        <v>500674772</v>
      </c>
      <c r="C78" s="257" t="s">
        <v>1981</v>
      </c>
      <c r="D78" s="257" t="s">
        <v>1958</v>
      </c>
      <c r="E78" s="257" t="s">
        <v>2026</v>
      </c>
      <c r="F78" s="257" t="s">
        <v>996</v>
      </c>
      <c r="G78" s="257" t="s">
        <v>999</v>
      </c>
      <c r="H78" s="321" t="s">
        <v>2161</v>
      </c>
      <c r="I78" s="257" t="s">
        <v>1199</v>
      </c>
      <c r="J78" s="264">
        <v>13714.32</v>
      </c>
      <c r="K78" s="257"/>
      <c r="L78" s="257"/>
      <c r="M78" s="257"/>
      <c r="N78" s="257"/>
      <c r="R78" s="183"/>
      <c r="S78" s="183"/>
      <c r="T78" s="183"/>
      <c r="U78" s="183"/>
      <c r="V78" s="183"/>
      <c r="W78" s="183"/>
      <c r="X78" s="183"/>
      <c r="Y78" s="183"/>
      <c r="Z78" s="183"/>
      <c r="AA78" s="183"/>
      <c r="AB78" s="183"/>
      <c r="AC78" s="183"/>
      <c r="AD78" s="183"/>
      <c r="AE78" s="183"/>
      <c r="AF78" s="183"/>
      <c r="AG78" s="183"/>
      <c r="AH78" s="183"/>
    </row>
    <row r="79" spans="2:34" s="50" customFormat="1" ht="15.75" x14ac:dyDescent="0.3">
      <c r="B79" s="263" t="str">
        <f>VLOOKUP(C79,Companies[],3,FALSE)</f>
        <v>500674772</v>
      </c>
      <c r="C79" s="257" t="s">
        <v>1981</v>
      </c>
      <c r="D79" s="257" t="s">
        <v>1958</v>
      </c>
      <c r="E79" s="257" t="s">
        <v>2042</v>
      </c>
      <c r="F79" s="257" t="s">
        <v>996</v>
      </c>
      <c r="G79" s="257" t="s">
        <v>999</v>
      </c>
      <c r="H79" s="321" t="s">
        <v>2161</v>
      </c>
      <c r="I79" s="257" t="s">
        <v>1199</v>
      </c>
      <c r="J79" s="264">
        <v>240.94</v>
      </c>
      <c r="K79" s="257"/>
      <c r="L79" s="257"/>
      <c r="M79" s="257"/>
      <c r="N79" s="257"/>
      <c r="R79" s="183"/>
      <c r="S79" s="183"/>
      <c r="T79" s="183"/>
      <c r="U79" s="183"/>
      <c r="V79" s="183"/>
      <c r="W79" s="183"/>
      <c r="X79" s="183"/>
      <c r="Y79" s="183"/>
      <c r="Z79" s="183"/>
      <c r="AA79" s="183"/>
      <c r="AB79" s="183"/>
      <c r="AC79" s="183"/>
      <c r="AD79" s="183"/>
      <c r="AE79" s="183"/>
      <c r="AF79" s="183"/>
      <c r="AG79" s="183"/>
      <c r="AH79" s="183"/>
    </row>
    <row r="80" spans="2:34" s="50" customFormat="1" ht="15.75" x14ac:dyDescent="0.3">
      <c r="B80" s="263" t="str">
        <f>VLOOKUP(C80,Companies[],3,FALSE)</f>
        <v>500674772</v>
      </c>
      <c r="C80" s="257" t="s">
        <v>1981</v>
      </c>
      <c r="D80" s="257" t="s">
        <v>1958</v>
      </c>
      <c r="E80" s="257" t="s">
        <v>2054</v>
      </c>
      <c r="F80" s="257" t="s">
        <v>996</v>
      </c>
      <c r="G80" s="257" t="s">
        <v>999</v>
      </c>
      <c r="H80" s="321" t="s">
        <v>2161</v>
      </c>
      <c r="I80" s="257" t="s">
        <v>1199</v>
      </c>
      <c r="J80" s="264">
        <v>100</v>
      </c>
      <c r="K80" s="257"/>
      <c r="L80" s="257"/>
      <c r="M80" s="257"/>
      <c r="N80" s="257"/>
      <c r="R80" s="183"/>
      <c r="S80" s="183"/>
      <c r="T80" s="183"/>
      <c r="U80" s="183"/>
      <c r="V80" s="183"/>
      <c r="W80" s="183"/>
      <c r="X80" s="183"/>
      <c r="Y80" s="183"/>
      <c r="Z80" s="183"/>
      <c r="AA80" s="183"/>
      <c r="AB80" s="183"/>
      <c r="AC80" s="183"/>
      <c r="AD80" s="183"/>
      <c r="AE80" s="183"/>
      <c r="AF80" s="183"/>
      <c r="AG80" s="183"/>
      <c r="AH80" s="183"/>
    </row>
    <row r="81" spans="2:34" s="50" customFormat="1" ht="15.75" x14ac:dyDescent="0.3">
      <c r="B81" s="263" t="str">
        <f>VLOOKUP(C81,Companies[],3,FALSE)</f>
        <v>500674772</v>
      </c>
      <c r="C81" s="257" t="s">
        <v>1981</v>
      </c>
      <c r="D81" s="257" t="s">
        <v>1958</v>
      </c>
      <c r="E81" s="257" t="s">
        <v>2025</v>
      </c>
      <c r="F81" s="257" t="s">
        <v>996</v>
      </c>
      <c r="G81" s="257" t="s">
        <v>999</v>
      </c>
      <c r="H81" s="321" t="s">
        <v>2161</v>
      </c>
      <c r="I81" s="257" t="s">
        <v>1199</v>
      </c>
      <c r="J81" s="264">
        <v>14000</v>
      </c>
      <c r="K81" s="257"/>
      <c r="L81" s="257"/>
      <c r="M81" s="257"/>
      <c r="N81" s="257"/>
      <c r="R81" s="183"/>
      <c r="S81" s="183"/>
      <c r="T81" s="183"/>
      <c r="U81" s="183"/>
      <c r="V81" s="183"/>
      <c r="W81" s="183"/>
      <c r="X81" s="183"/>
      <c r="Y81" s="183"/>
      <c r="Z81" s="183"/>
      <c r="AA81" s="183"/>
      <c r="AB81" s="183"/>
      <c r="AC81" s="183"/>
      <c r="AD81" s="183"/>
      <c r="AE81" s="183"/>
      <c r="AF81" s="183"/>
      <c r="AG81" s="183"/>
      <c r="AH81" s="183"/>
    </row>
    <row r="82" spans="2:34" s="50" customFormat="1" ht="15.75" x14ac:dyDescent="0.3">
      <c r="B82" s="263" t="str">
        <f>VLOOKUP(C82,Companies[],3,FALSE)</f>
        <v>500674772</v>
      </c>
      <c r="C82" s="257" t="s">
        <v>1981</v>
      </c>
      <c r="D82" s="257" t="s">
        <v>1960</v>
      </c>
      <c r="E82" s="257" t="s">
        <v>2031</v>
      </c>
      <c r="F82" s="257" t="s">
        <v>996</v>
      </c>
      <c r="G82" s="257" t="s">
        <v>999</v>
      </c>
      <c r="H82" s="321" t="s">
        <v>2161</v>
      </c>
      <c r="I82" s="257" t="s">
        <v>1199</v>
      </c>
      <c r="J82" s="264">
        <v>10462</v>
      </c>
      <c r="K82" s="257"/>
      <c r="L82" s="257"/>
      <c r="M82" s="257"/>
      <c r="N82" s="257"/>
      <c r="R82" s="183"/>
      <c r="S82" s="183"/>
      <c r="T82" s="183"/>
      <c r="U82" s="183"/>
      <c r="V82" s="183"/>
      <c r="W82" s="183"/>
      <c r="X82" s="183"/>
      <c r="Y82" s="183"/>
      <c r="Z82" s="183"/>
      <c r="AA82" s="183"/>
      <c r="AB82" s="183"/>
      <c r="AC82" s="183"/>
      <c r="AD82" s="183"/>
      <c r="AE82" s="183"/>
      <c r="AF82" s="183"/>
      <c r="AG82" s="183"/>
      <c r="AH82" s="183"/>
    </row>
    <row r="83" spans="2:34" s="50" customFormat="1" ht="15.75" x14ac:dyDescent="0.3">
      <c r="B83" s="263" t="str">
        <f>VLOOKUP(C83,Companies[],3,FALSE)</f>
        <v>500674772</v>
      </c>
      <c r="C83" s="257" t="s">
        <v>1981</v>
      </c>
      <c r="D83" s="257" t="s">
        <v>1958</v>
      </c>
      <c r="E83" s="257" t="s">
        <v>2028</v>
      </c>
      <c r="F83" s="257" t="s">
        <v>996</v>
      </c>
      <c r="G83" s="257" t="s">
        <v>999</v>
      </c>
      <c r="H83" s="321" t="s">
        <v>2161</v>
      </c>
      <c r="I83" s="257" t="s">
        <v>1199</v>
      </c>
      <c r="J83" s="264">
        <v>58751.590000000004</v>
      </c>
      <c r="K83" s="257"/>
      <c r="L83" s="257"/>
      <c r="M83" s="257"/>
      <c r="N83" s="257"/>
      <c r="R83" s="183"/>
      <c r="S83" s="183"/>
      <c r="T83" s="183"/>
      <c r="U83" s="183"/>
      <c r="V83" s="183"/>
      <c r="W83" s="183"/>
      <c r="X83" s="183"/>
      <c r="Y83" s="183"/>
      <c r="Z83" s="183"/>
      <c r="AA83" s="183"/>
      <c r="AB83" s="183"/>
      <c r="AC83" s="183"/>
      <c r="AD83" s="183"/>
      <c r="AE83" s="183"/>
      <c r="AF83" s="183"/>
      <c r="AG83" s="183"/>
      <c r="AH83" s="183"/>
    </row>
    <row r="84" spans="2:34" s="50" customFormat="1" ht="15.75" x14ac:dyDescent="0.3">
      <c r="B84" s="263" t="str">
        <f>VLOOKUP(C84,Companies[],3,FALSE)</f>
        <v>500674772</v>
      </c>
      <c r="C84" s="257" t="s">
        <v>1981</v>
      </c>
      <c r="D84" s="257" t="s">
        <v>1958</v>
      </c>
      <c r="E84" s="257" t="s">
        <v>2023</v>
      </c>
      <c r="F84" s="257" t="s">
        <v>996</v>
      </c>
      <c r="G84" s="257" t="s">
        <v>999</v>
      </c>
      <c r="H84" s="321" t="s">
        <v>2161</v>
      </c>
      <c r="I84" s="257" t="s">
        <v>1199</v>
      </c>
      <c r="J84" s="264">
        <v>155879.51999999999</v>
      </c>
      <c r="K84" s="257"/>
      <c r="L84" s="257"/>
      <c r="M84" s="257"/>
      <c r="N84" s="257"/>
      <c r="R84" s="183"/>
      <c r="S84" s="183"/>
      <c r="T84" s="183"/>
      <c r="U84" s="183"/>
      <c r="V84" s="183"/>
      <c r="W84" s="183"/>
      <c r="X84" s="183"/>
      <c r="Y84" s="183"/>
      <c r="Z84" s="183"/>
      <c r="AA84" s="183"/>
      <c r="AB84" s="183"/>
      <c r="AC84" s="183"/>
      <c r="AD84" s="183"/>
      <c r="AE84" s="183"/>
      <c r="AF84" s="183"/>
      <c r="AG84" s="183"/>
      <c r="AH84" s="183"/>
    </row>
    <row r="85" spans="2:34" s="50" customFormat="1" ht="15.75" x14ac:dyDescent="0.3">
      <c r="B85" s="263" t="str">
        <f>VLOOKUP(C85,Companies[],3,FALSE)</f>
        <v>500674772</v>
      </c>
      <c r="C85" s="257" t="s">
        <v>1981</v>
      </c>
      <c r="D85" s="257" t="s">
        <v>1958</v>
      </c>
      <c r="E85" s="257" t="s">
        <v>2076</v>
      </c>
      <c r="F85" s="257" t="s">
        <v>996</v>
      </c>
      <c r="G85" s="257" t="s">
        <v>999</v>
      </c>
      <c r="H85" s="321" t="s">
        <v>2161</v>
      </c>
      <c r="I85" s="257" t="s">
        <v>1199</v>
      </c>
      <c r="J85" s="264">
        <v>306439.40999999997</v>
      </c>
      <c r="K85" s="257"/>
      <c r="L85" s="257"/>
      <c r="M85" s="257"/>
      <c r="N85" s="257"/>
      <c r="R85" s="183"/>
      <c r="S85" s="183"/>
      <c r="T85" s="183"/>
      <c r="U85" s="183"/>
      <c r="V85" s="183"/>
      <c r="W85" s="183"/>
      <c r="X85" s="183"/>
      <c r="Y85" s="183"/>
      <c r="Z85" s="183"/>
      <c r="AA85" s="183"/>
      <c r="AB85" s="183"/>
      <c r="AC85" s="183"/>
      <c r="AD85" s="183"/>
      <c r="AE85" s="183"/>
      <c r="AF85" s="183"/>
      <c r="AG85" s="183"/>
      <c r="AH85" s="183"/>
    </row>
    <row r="86" spans="2:34" s="50" customFormat="1" ht="15.75" x14ac:dyDescent="0.3">
      <c r="B86" s="263" t="str">
        <f>VLOOKUP(C86,Companies[],3,FALSE)</f>
        <v>500674772</v>
      </c>
      <c r="C86" s="257" t="s">
        <v>1981</v>
      </c>
      <c r="D86" s="257" t="s">
        <v>1958</v>
      </c>
      <c r="E86" s="257" t="s">
        <v>2037</v>
      </c>
      <c r="F86" s="257" t="s">
        <v>996</v>
      </c>
      <c r="G86" s="257" t="s">
        <v>999</v>
      </c>
      <c r="H86" s="321" t="s">
        <v>2161</v>
      </c>
      <c r="I86" s="257" t="s">
        <v>1199</v>
      </c>
      <c r="J86" s="264">
        <v>6680</v>
      </c>
      <c r="K86" s="257"/>
      <c r="L86" s="257"/>
      <c r="M86" s="257"/>
      <c r="N86" s="257"/>
      <c r="R86" s="183"/>
      <c r="S86" s="183"/>
      <c r="T86" s="183"/>
      <c r="U86" s="183"/>
      <c r="V86" s="183"/>
      <c r="W86" s="183"/>
      <c r="X86" s="183"/>
      <c r="Y86" s="183"/>
      <c r="Z86" s="183"/>
      <c r="AA86" s="183"/>
      <c r="AB86" s="183"/>
      <c r="AC86" s="183"/>
      <c r="AD86" s="183"/>
      <c r="AE86" s="183"/>
      <c r="AF86" s="183"/>
      <c r="AG86" s="183"/>
      <c r="AH86" s="183"/>
    </row>
    <row r="87" spans="2:34" s="50" customFormat="1" ht="15.75" x14ac:dyDescent="0.3">
      <c r="B87" s="263" t="str">
        <f>VLOOKUP(C87,Companies[],3,FALSE)</f>
        <v>500674772</v>
      </c>
      <c r="C87" s="257" t="s">
        <v>1981</v>
      </c>
      <c r="D87" s="257" t="s">
        <v>1958</v>
      </c>
      <c r="E87" s="257" t="s">
        <v>2079</v>
      </c>
      <c r="F87" s="257" t="s">
        <v>996</v>
      </c>
      <c r="G87" s="257" t="s">
        <v>999</v>
      </c>
      <c r="H87" s="321" t="s">
        <v>2161</v>
      </c>
      <c r="I87" s="257" t="s">
        <v>1199</v>
      </c>
      <c r="J87" s="264">
        <v>900</v>
      </c>
      <c r="K87" s="257"/>
      <c r="L87" s="257"/>
      <c r="M87" s="257"/>
      <c r="N87" s="257"/>
      <c r="R87" s="183"/>
      <c r="S87" s="183"/>
      <c r="T87" s="183"/>
      <c r="U87" s="183"/>
      <c r="V87" s="183"/>
      <c r="W87" s="183"/>
      <c r="X87" s="183"/>
      <c r="Y87" s="183"/>
      <c r="Z87" s="183"/>
      <c r="AA87" s="183"/>
      <c r="AB87" s="183"/>
      <c r="AC87" s="183"/>
      <c r="AD87" s="183"/>
      <c r="AE87" s="183"/>
      <c r="AF87" s="183"/>
      <c r="AG87" s="183"/>
      <c r="AH87" s="183"/>
    </row>
    <row r="88" spans="2:34" s="50" customFormat="1" ht="15.75" x14ac:dyDescent="0.3">
      <c r="B88" s="263" t="str">
        <f>VLOOKUP(C88,Companies[],3,FALSE)</f>
        <v>500021996</v>
      </c>
      <c r="C88" s="257" t="s">
        <v>1970</v>
      </c>
      <c r="D88" s="257" t="s">
        <v>1958</v>
      </c>
      <c r="E88" s="257" t="s">
        <v>2029</v>
      </c>
      <c r="F88" s="257" t="s">
        <v>996</v>
      </c>
      <c r="G88" s="257" t="s">
        <v>999</v>
      </c>
      <c r="H88" s="321" t="s">
        <v>2169</v>
      </c>
      <c r="I88" s="257" t="s">
        <v>1199</v>
      </c>
      <c r="J88" s="264">
        <v>7757.369999999999</v>
      </c>
      <c r="K88" s="257"/>
      <c r="L88" s="257"/>
      <c r="M88" s="257"/>
      <c r="N88" s="257"/>
      <c r="R88" s="183"/>
      <c r="S88" s="183"/>
      <c r="T88" s="183"/>
      <c r="U88" s="183"/>
      <c r="V88" s="183"/>
      <c r="W88" s="183"/>
      <c r="X88" s="183"/>
      <c r="Y88" s="183"/>
      <c r="Z88" s="183"/>
      <c r="AA88" s="183"/>
      <c r="AB88" s="183"/>
      <c r="AC88" s="183"/>
      <c r="AD88" s="183"/>
      <c r="AE88" s="183"/>
      <c r="AF88" s="183"/>
      <c r="AG88" s="183"/>
      <c r="AH88" s="183"/>
    </row>
    <row r="89" spans="2:34" s="50" customFormat="1" ht="15.75" x14ac:dyDescent="0.3">
      <c r="B89" s="263" t="str">
        <f>VLOOKUP(C89,Companies[],3,FALSE)</f>
        <v>500021996</v>
      </c>
      <c r="C89" s="257" t="s">
        <v>1970</v>
      </c>
      <c r="D89" s="257" t="s">
        <v>1958</v>
      </c>
      <c r="E89" s="257" t="s">
        <v>2011</v>
      </c>
      <c r="F89" s="257" t="s">
        <v>996</v>
      </c>
      <c r="G89" s="257" t="s">
        <v>999</v>
      </c>
      <c r="H89" s="321" t="s">
        <v>2169</v>
      </c>
      <c r="I89" s="257" t="s">
        <v>1199</v>
      </c>
      <c r="J89" s="264">
        <v>1860.2300000000005</v>
      </c>
      <c r="K89" s="257"/>
      <c r="L89" s="257"/>
      <c r="M89" s="257"/>
      <c r="N89" s="257"/>
      <c r="R89" s="183"/>
      <c r="S89" s="183"/>
      <c r="T89" s="183"/>
      <c r="U89" s="183"/>
      <c r="V89" s="183"/>
      <c r="W89" s="183"/>
      <c r="X89" s="183"/>
      <c r="Y89" s="183"/>
      <c r="Z89" s="183"/>
      <c r="AA89" s="183"/>
      <c r="AB89" s="183"/>
      <c r="AC89" s="183"/>
      <c r="AD89" s="183"/>
      <c r="AE89" s="183"/>
      <c r="AF89" s="183"/>
      <c r="AG89" s="183"/>
      <c r="AH89" s="183"/>
    </row>
    <row r="90" spans="2:34" s="50" customFormat="1" ht="15.75" x14ac:dyDescent="0.3">
      <c r="B90" s="263" t="str">
        <f>VLOOKUP(C90,Companies[],3,FALSE)</f>
        <v>500021996</v>
      </c>
      <c r="C90" s="257" t="s">
        <v>1970</v>
      </c>
      <c r="D90" s="257" t="s">
        <v>1958</v>
      </c>
      <c r="E90" s="257" t="s">
        <v>2030</v>
      </c>
      <c r="F90" s="257" t="s">
        <v>996</v>
      </c>
      <c r="G90" s="257" t="s">
        <v>999</v>
      </c>
      <c r="H90" s="321" t="s">
        <v>2169</v>
      </c>
      <c r="I90" s="257" t="s">
        <v>1199</v>
      </c>
      <c r="J90" s="264">
        <v>12612</v>
      </c>
      <c r="K90" s="257"/>
      <c r="L90" s="257"/>
      <c r="M90" s="257"/>
      <c r="N90" s="257"/>
      <c r="R90" s="183"/>
      <c r="S90" s="183"/>
      <c r="T90" s="183"/>
      <c r="U90" s="183"/>
      <c r="V90" s="183"/>
      <c r="W90" s="183"/>
      <c r="X90" s="183"/>
      <c r="Y90" s="183"/>
      <c r="Z90" s="183"/>
      <c r="AA90" s="183"/>
      <c r="AB90" s="183"/>
      <c r="AC90" s="183"/>
      <c r="AD90" s="183"/>
      <c r="AE90" s="183"/>
      <c r="AF90" s="183"/>
      <c r="AG90" s="183"/>
      <c r="AH90" s="183"/>
    </row>
    <row r="91" spans="2:34" s="50" customFormat="1" ht="15.75" x14ac:dyDescent="0.3">
      <c r="B91" s="263" t="str">
        <f>VLOOKUP(C91,Companies[],3,FALSE)</f>
        <v>500021996</v>
      </c>
      <c r="C91" s="257" t="s">
        <v>1970</v>
      </c>
      <c r="D91" s="257" t="s">
        <v>1958</v>
      </c>
      <c r="E91" s="257" t="s">
        <v>2033</v>
      </c>
      <c r="F91" s="257" t="s">
        <v>996</v>
      </c>
      <c r="G91" s="257" t="s">
        <v>999</v>
      </c>
      <c r="H91" s="321" t="s">
        <v>2169</v>
      </c>
      <c r="I91" s="257" t="s">
        <v>1199</v>
      </c>
      <c r="J91" s="264">
        <v>12040</v>
      </c>
      <c r="K91" s="257"/>
      <c r="L91" s="257"/>
      <c r="M91" s="257"/>
      <c r="N91" s="257"/>
      <c r="R91" s="183"/>
      <c r="S91" s="183"/>
      <c r="T91" s="183"/>
      <c r="U91" s="183"/>
      <c r="V91" s="183"/>
      <c r="W91" s="183"/>
      <c r="X91" s="183"/>
      <c r="Y91" s="183"/>
      <c r="Z91" s="183"/>
      <c r="AA91" s="183"/>
      <c r="AB91" s="183"/>
      <c r="AC91" s="183"/>
      <c r="AD91" s="183"/>
      <c r="AE91" s="183"/>
      <c r="AF91" s="183"/>
      <c r="AG91" s="183"/>
      <c r="AH91" s="183"/>
    </row>
    <row r="92" spans="2:34" s="50" customFormat="1" ht="15.75" x14ac:dyDescent="0.3">
      <c r="B92" s="263" t="str">
        <f>VLOOKUP(C92,Companies[],3,FALSE)</f>
        <v>500021996</v>
      </c>
      <c r="C92" s="257" t="s">
        <v>1970</v>
      </c>
      <c r="D92" s="257" t="s">
        <v>1958</v>
      </c>
      <c r="E92" s="257" t="s">
        <v>2027</v>
      </c>
      <c r="F92" s="257" t="s">
        <v>996</v>
      </c>
      <c r="G92" s="257" t="s">
        <v>999</v>
      </c>
      <c r="H92" s="321" t="s">
        <v>2169</v>
      </c>
      <c r="I92" s="257" t="s">
        <v>1199</v>
      </c>
      <c r="J92" s="264">
        <v>450</v>
      </c>
      <c r="K92" s="257"/>
      <c r="L92" s="257"/>
      <c r="M92" s="257"/>
      <c r="N92" s="257"/>
      <c r="R92" s="183"/>
      <c r="S92" s="183"/>
      <c r="T92" s="183"/>
      <c r="U92" s="183"/>
      <c r="V92" s="183"/>
      <c r="W92" s="183"/>
      <c r="X92" s="183"/>
      <c r="Y92" s="183"/>
      <c r="Z92" s="183"/>
      <c r="AA92" s="183"/>
      <c r="AB92" s="183"/>
      <c r="AC92" s="183"/>
      <c r="AD92" s="183"/>
      <c r="AE92" s="183"/>
      <c r="AF92" s="183"/>
      <c r="AG92" s="183"/>
      <c r="AH92" s="183"/>
    </row>
    <row r="93" spans="2:34" s="50" customFormat="1" ht="15.75" x14ac:dyDescent="0.3">
      <c r="B93" s="263" t="str">
        <f>VLOOKUP(C93,Companies[],3,FALSE)</f>
        <v>500021996</v>
      </c>
      <c r="C93" s="257" t="s">
        <v>1970</v>
      </c>
      <c r="D93" s="257" t="s">
        <v>1958</v>
      </c>
      <c r="E93" s="257" t="s">
        <v>2012</v>
      </c>
      <c r="F93" s="257" t="s">
        <v>996</v>
      </c>
      <c r="G93" s="257" t="s">
        <v>999</v>
      </c>
      <c r="H93" s="321" t="s">
        <v>2169</v>
      </c>
      <c r="I93" s="257" t="s">
        <v>1199</v>
      </c>
      <c r="J93" s="264">
        <v>900</v>
      </c>
      <c r="K93" s="257"/>
      <c r="L93" s="257"/>
      <c r="M93" s="257"/>
      <c r="N93" s="257"/>
      <c r="R93" s="183"/>
      <c r="S93" s="183"/>
      <c r="T93" s="183"/>
      <c r="U93" s="183"/>
      <c r="V93" s="183"/>
      <c r="W93" s="183"/>
      <c r="X93" s="183"/>
      <c r="Y93" s="183"/>
      <c r="Z93" s="183"/>
      <c r="AA93" s="183"/>
      <c r="AB93" s="183"/>
      <c r="AC93" s="183"/>
      <c r="AD93" s="183"/>
      <c r="AE93" s="183"/>
      <c r="AF93" s="183"/>
      <c r="AG93" s="183"/>
      <c r="AH93" s="183"/>
    </row>
    <row r="94" spans="2:34" s="50" customFormat="1" ht="15.75" x14ac:dyDescent="0.3">
      <c r="B94" s="263" t="str">
        <f>VLOOKUP(C94,Companies[],3,FALSE)</f>
        <v>500021996</v>
      </c>
      <c r="C94" s="257" t="s">
        <v>1970</v>
      </c>
      <c r="D94" s="257" t="s">
        <v>1958</v>
      </c>
      <c r="E94" s="257" t="s">
        <v>2016</v>
      </c>
      <c r="F94" s="257" t="s">
        <v>996</v>
      </c>
      <c r="G94" s="257" t="s">
        <v>999</v>
      </c>
      <c r="H94" s="321" t="s">
        <v>2169</v>
      </c>
      <c r="I94" s="257" t="s">
        <v>1199</v>
      </c>
      <c r="J94" s="264">
        <v>96904.88</v>
      </c>
      <c r="K94" s="257"/>
      <c r="L94" s="257"/>
      <c r="M94" s="257"/>
      <c r="N94" s="257"/>
      <c r="R94" s="183"/>
      <c r="S94" s="183"/>
      <c r="T94" s="183"/>
      <c r="U94" s="183"/>
      <c r="V94" s="183"/>
      <c r="W94" s="183"/>
      <c r="X94" s="183"/>
      <c r="Y94" s="183"/>
      <c r="Z94" s="183"/>
      <c r="AA94" s="183"/>
      <c r="AB94" s="183"/>
      <c r="AC94" s="183"/>
      <c r="AD94" s="183"/>
      <c r="AE94" s="183"/>
      <c r="AF94" s="183"/>
      <c r="AG94" s="183"/>
      <c r="AH94" s="183"/>
    </row>
    <row r="95" spans="2:34" s="50" customFormat="1" ht="15.75" x14ac:dyDescent="0.3">
      <c r="B95" s="263" t="str">
        <f>VLOOKUP(C95,Companies[],3,FALSE)</f>
        <v>500021996</v>
      </c>
      <c r="C95" s="257" t="s">
        <v>1970</v>
      </c>
      <c r="D95" s="257" t="s">
        <v>1958</v>
      </c>
      <c r="E95" s="257" t="s">
        <v>2024</v>
      </c>
      <c r="F95" s="257" t="s">
        <v>996</v>
      </c>
      <c r="G95" s="257" t="s">
        <v>999</v>
      </c>
      <c r="H95" s="321" t="s">
        <v>2169</v>
      </c>
      <c r="I95" s="257" t="s">
        <v>1199</v>
      </c>
      <c r="J95" s="264">
        <v>9815.77</v>
      </c>
      <c r="K95" s="257"/>
      <c r="L95" s="257"/>
      <c r="M95" s="257"/>
      <c r="N95" s="257"/>
      <c r="R95" s="183"/>
      <c r="S95" s="183"/>
      <c r="T95" s="183"/>
      <c r="U95" s="183"/>
      <c r="V95" s="183"/>
      <c r="W95" s="183"/>
      <c r="X95" s="183"/>
      <c r="Y95" s="183"/>
      <c r="Z95" s="183"/>
      <c r="AA95" s="183"/>
      <c r="AB95" s="183"/>
      <c r="AC95" s="183"/>
      <c r="AD95" s="183"/>
      <c r="AE95" s="183"/>
      <c r="AF95" s="183"/>
      <c r="AG95" s="183"/>
      <c r="AH95" s="183"/>
    </row>
    <row r="96" spans="2:34" s="50" customFormat="1" ht="15.75" x14ac:dyDescent="0.3">
      <c r="B96" s="263" t="str">
        <f>VLOOKUP(C96,Companies[],3,FALSE)</f>
        <v>500021996</v>
      </c>
      <c r="C96" s="257" t="s">
        <v>1970</v>
      </c>
      <c r="D96" s="257" t="s">
        <v>1958</v>
      </c>
      <c r="E96" s="257" t="s">
        <v>2026</v>
      </c>
      <c r="F96" s="257" t="s">
        <v>996</v>
      </c>
      <c r="G96" s="257" t="s">
        <v>999</v>
      </c>
      <c r="H96" s="321" t="s">
        <v>2169</v>
      </c>
      <c r="I96" s="257" t="s">
        <v>1199</v>
      </c>
      <c r="J96" s="264">
        <v>3275.93</v>
      </c>
      <c r="K96" s="257"/>
      <c r="L96" s="257"/>
      <c r="M96" s="257"/>
      <c r="N96" s="257"/>
      <c r="R96" s="183"/>
      <c r="S96" s="183"/>
      <c r="T96" s="183"/>
      <c r="U96" s="183"/>
      <c r="V96" s="183"/>
      <c r="W96" s="183"/>
      <c r="X96" s="183"/>
      <c r="Y96" s="183"/>
      <c r="Z96" s="183"/>
      <c r="AA96" s="183"/>
      <c r="AB96" s="183"/>
      <c r="AC96" s="183"/>
      <c r="AD96" s="183"/>
      <c r="AE96" s="183"/>
      <c r="AF96" s="183"/>
      <c r="AG96" s="183"/>
      <c r="AH96" s="183"/>
    </row>
    <row r="97" spans="2:34" s="50" customFormat="1" ht="15.75" x14ac:dyDescent="0.3">
      <c r="B97" s="263" t="str">
        <f>VLOOKUP(C97,Companies[],3,FALSE)</f>
        <v>500021996</v>
      </c>
      <c r="C97" s="257" t="s">
        <v>1970</v>
      </c>
      <c r="D97" s="257" t="s">
        <v>1958</v>
      </c>
      <c r="E97" s="257" t="s">
        <v>2054</v>
      </c>
      <c r="F97" s="257" t="s">
        <v>996</v>
      </c>
      <c r="G97" s="257" t="s">
        <v>999</v>
      </c>
      <c r="H97" s="321" t="s">
        <v>2169</v>
      </c>
      <c r="I97" s="257" t="s">
        <v>1199</v>
      </c>
      <c r="J97" s="264">
        <v>650</v>
      </c>
      <c r="K97" s="257"/>
      <c r="L97" s="257"/>
      <c r="M97" s="257"/>
      <c r="N97" s="257"/>
      <c r="R97" s="183"/>
      <c r="S97" s="183"/>
      <c r="T97" s="183"/>
      <c r="U97" s="183"/>
      <c r="V97" s="183"/>
      <c r="W97" s="183"/>
      <c r="X97" s="183"/>
      <c r="Y97" s="183"/>
      <c r="Z97" s="183"/>
      <c r="AA97" s="183"/>
      <c r="AB97" s="183"/>
      <c r="AC97" s="183"/>
      <c r="AD97" s="183"/>
      <c r="AE97" s="183"/>
      <c r="AF97" s="183"/>
      <c r="AG97" s="183"/>
      <c r="AH97" s="183"/>
    </row>
    <row r="98" spans="2:34" s="50" customFormat="1" ht="15.75" x14ac:dyDescent="0.3">
      <c r="B98" s="263" t="str">
        <f>VLOOKUP(C98,Companies[],3,FALSE)</f>
        <v>500021996</v>
      </c>
      <c r="C98" s="257" t="s">
        <v>1970</v>
      </c>
      <c r="D98" s="257" t="s">
        <v>1958</v>
      </c>
      <c r="E98" s="257" t="s">
        <v>2025</v>
      </c>
      <c r="F98" s="257" t="s">
        <v>996</v>
      </c>
      <c r="G98" s="257" t="s">
        <v>999</v>
      </c>
      <c r="H98" s="321" t="s">
        <v>2169</v>
      </c>
      <c r="I98" s="257" t="s">
        <v>1199</v>
      </c>
      <c r="J98" s="264">
        <v>7000</v>
      </c>
      <c r="K98" s="257"/>
      <c r="L98" s="257"/>
      <c r="M98" s="257"/>
      <c r="N98" s="257"/>
      <c r="R98" s="183"/>
      <c r="S98" s="183"/>
      <c r="T98" s="183"/>
      <c r="U98" s="183"/>
      <c r="V98" s="183"/>
      <c r="W98" s="183"/>
      <c r="X98" s="183"/>
      <c r="Y98" s="183"/>
      <c r="Z98" s="183"/>
      <c r="AA98" s="183"/>
      <c r="AB98" s="183"/>
      <c r="AC98" s="183"/>
      <c r="AD98" s="183"/>
      <c r="AE98" s="183"/>
      <c r="AF98" s="183"/>
      <c r="AG98" s="183"/>
      <c r="AH98" s="183"/>
    </row>
    <row r="99" spans="2:34" s="50" customFormat="1" ht="15.75" x14ac:dyDescent="0.3">
      <c r="B99" s="263" t="str">
        <f>VLOOKUP(C99,Companies[],3,FALSE)</f>
        <v>500021996</v>
      </c>
      <c r="C99" s="257" t="s">
        <v>1970</v>
      </c>
      <c r="D99" s="257" t="s">
        <v>1958</v>
      </c>
      <c r="E99" s="257" t="s">
        <v>2060</v>
      </c>
      <c r="F99" s="257" t="s">
        <v>996</v>
      </c>
      <c r="G99" s="257" t="s">
        <v>999</v>
      </c>
      <c r="H99" s="321" t="s">
        <v>2169</v>
      </c>
      <c r="I99" s="257" t="s">
        <v>1199</v>
      </c>
      <c r="J99" s="264">
        <v>800</v>
      </c>
      <c r="K99" s="257"/>
      <c r="L99" s="257"/>
      <c r="M99" s="257"/>
      <c r="N99" s="257"/>
      <c r="R99" s="183"/>
      <c r="S99" s="183"/>
      <c r="T99" s="183"/>
      <c r="U99" s="183"/>
      <c r="V99" s="183"/>
      <c r="W99" s="183"/>
      <c r="X99" s="183"/>
      <c r="Y99" s="183"/>
      <c r="Z99" s="183"/>
      <c r="AA99" s="183"/>
      <c r="AB99" s="183"/>
      <c r="AC99" s="183"/>
      <c r="AD99" s="183"/>
      <c r="AE99" s="183"/>
      <c r="AF99" s="183"/>
      <c r="AG99" s="183"/>
      <c r="AH99" s="183"/>
    </row>
    <row r="100" spans="2:34" s="50" customFormat="1" ht="15.75" x14ac:dyDescent="0.3">
      <c r="B100" s="263" t="str">
        <f>VLOOKUP(C100,Companies[],3,FALSE)</f>
        <v>500021996</v>
      </c>
      <c r="C100" s="257" t="s">
        <v>1970</v>
      </c>
      <c r="D100" s="257" t="s">
        <v>1958</v>
      </c>
      <c r="E100" s="257" t="s">
        <v>2062</v>
      </c>
      <c r="F100" s="257" t="s">
        <v>996</v>
      </c>
      <c r="G100" s="257" t="s">
        <v>999</v>
      </c>
      <c r="H100" s="321" t="s">
        <v>2169</v>
      </c>
      <c r="I100" s="257" t="s">
        <v>1199</v>
      </c>
      <c r="J100" s="264">
        <v>300</v>
      </c>
      <c r="K100" s="257"/>
      <c r="L100" s="257"/>
      <c r="M100" s="257"/>
      <c r="N100" s="257"/>
      <c r="R100" s="183"/>
      <c r="S100" s="183"/>
      <c r="T100" s="183"/>
      <c r="U100" s="183"/>
      <c r="V100" s="183"/>
      <c r="W100" s="183"/>
      <c r="X100" s="183"/>
      <c r="Y100" s="183"/>
      <c r="Z100" s="183"/>
      <c r="AA100" s="183"/>
      <c r="AB100" s="183"/>
      <c r="AC100" s="183"/>
      <c r="AD100" s="183"/>
      <c r="AE100" s="183"/>
      <c r="AF100" s="183"/>
      <c r="AG100" s="183"/>
      <c r="AH100" s="183"/>
    </row>
    <row r="101" spans="2:34" s="50" customFormat="1" ht="15.75" x14ac:dyDescent="0.3">
      <c r="B101" s="263" t="str">
        <f>VLOOKUP(C101,Companies[],3,FALSE)</f>
        <v>500021996</v>
      </c>
      <c r="C101" s="257" t="s">
        <v>1970</v>
      </c>
      <c r="D101" s="257" t="s">
        <v>1958</v>
      </c>
      <c r="E101" s="257" t="s">
        <v>2037</v>
      </c>
      <c r="F101" s="257" t="s">
        <v>996</v>
      </c>
      <c r="G101" s="257" t="s">
        <v>999</v>
      </c>
      <c r="H101" s="321" t="s">
        <v>2169</v>
      </c>
      <c r="I101" s="257" t="s">
        <v>1199</v>
      </c>
      <c r="J101" s="264">
        <v>980</v>
      </c>
      <c r="K101" s="257"/>
      <c r="L101" s="257"/>
      <c r="M101" s="257"/>
      <c r="N101" s="257"/>
      <c r="R101" s="183"/>
      <c r="S101" s="183"/>
      <c r="T101" s="183"/>
      <c r="U101" s="183"/>
      <c r="V101" s="183"/>
      <c r="W101" s="183"/>
      <c r="X101" s="183"/>
      <c r="Y101" s="183"/>
      <c r="Z101" s="183"/>
      <c r="AA101" s="183"/>
      <c r="AB101" s="183"/>
      <c r="AC101" s="183"/>
      <c r="AD101" s="183"/>
      <c r="AE101" s="183"/>
      <c r="AF101" s="183"/>
      <c r="AG101" s="183"/>
      <c r="AH101" s="183"/>
    </row>
    <row r="102" spans="2:34" s="50" customFormat="1" ht="15.75" x14ac:dyDescent="0.3">
      <c r="B102" s="263" t="str">
        <f>VLOOKUP(C102,Companies[],3,FALSE)</f>
        <v>500021996</v>
      </c>
      <c r="C102" s="257" t="s">
        <v>1970</v>
      </c>
      <c r="D102" s="257" t="s">
        <v>1958</v>
      </c>
      <c r="E102" s="257" t="s">
        <v>2020</v>
      </c>
      <c r="F102" s="257" t="s">
        <v>996</v>
      </c>
      <c r="G102" s="257" t="s">
        <v>999</v>
      </c>
      <c r="H102" s="321" t="s">
        <v>2169</v>
      </c>
      <c r="I102" s="257" t="s">
        <v>1199</v>
      </c>
      <c r="J102" s="264">
        <v>43498.21</v>
      </c>
      <c r="K102" s="257"/>
      <c r="L102" s="257"/>
      <c r="M102" s="257"/>
      <c r="N102" s="257"/>
      <c r="R102" s="183"/>
      <c r="S102" s="183"/>
      <c r="T102" s="183"/>
      <c r="U102" s="183"/>
      <c r="V102" s="183"/>
      <c r="W102" s="183"/>
      <c r="X102" s="183"/>
      <c r="Y102" s="183"/>
      <c r="Z102" s="183"/>
      <c r="AA102" s="183"/>
      <c r="AB102" s="183"/>
      <c r="AC102" s="183"/>
      <c r="AD102" s="183"/>
      <c r="AE102" s="183"/>
      <c r="AF102" s="183"/>
      <c r="AG102" s="183"/>
      <c r="AH102" s="183"/>
    </row>
    <row r="103" spans="2:34" s="50" customFormat="1" ht="15.75" x14ac:dyDescent="0.3">
      <c r="B103" s="263">
        <f>VLOOKUP(C103,Companies[],3,FALSE)</f>
        <v>500094328</v>
      </c>
      <c r="C103" s="257" t="s">
        <v>1963</v>
      </c>
      <c r="D103" s="257" t="s">
        <v>1958</v>
      </c>
      <c r="E103" s="257" t="s">
        <v>2016</v>
      </c>
      <c r="F103" s="257" t="s">
        <v>996</v>
      </c>
      <c r="G103" s="257" t="s">
        <v>999</v>
      </c>
      <c r="H103" s="318" t="s">
        <v>2137</v>
      </c>
      <c r="I103" s="257" t="s">
        <v>1199</v>
      </c>
      <c r="J103" s="264">
        <v>12356.7</v>
      </c>
      <c r="K103" s="257"/>
      <c r="L103" s="257"/>
      <c r="M103" s="257"/>
      <c r="N103" s="257"/>
      <c r="R103" s="183"/>
      <c r="S103" s="183"/>
      <c r="T103" s="183"/>
      <c r="U103" s="183"/>
      <c r="V103" s="183"/>
      <c r="W103" s="183"/>
      <c r="X103" s="183"/>
      <c r="Y103" s="183"/>
      <c r="Z103" s="183"/>
      <c r="AA103" s="183"/>
      <c r="AB103" s="183"/>
      <c r="AC103" s="183"/>
      <c r="AD103" s="183"/>
      <c r="AE103" s="183"/>
      <c r="AF103" s="183"/>
      <c r="AG103" s="183"/>
      <c r="AH103" s="183"/>
    </row>
    <row r="104" spans="2:34" s="50" customFormat="1" ht="15.75" x14ac:dyDescent="0.3">
      <c r="B104" s="263">
        <f>VLOOKUP(C104,Companies[],3,FALSE)</f>
        <v>500000376</v>
      </c>
      <c r="C104" s="257" t="s">
        <v>1974</v>
      </c>
      <c r="D104" s="257" t="s">
        <v>1958</v>
      </c>
      <c r="E104" s="257" t="s">
        <v>2030</v>
      </c>
      <c r="F104" s="257" t="s">
        <v>996</v>
      </c>
      <c r="G104" s="257" t="s">
        <v>996</v>
      </c>
      <c r="H104" s="319" t="s">
        <v>2000</v>
      </c>
      <c r="I104" s="257" t="s">
        <v>1199</v>
      </c>
      <c r="J104" s="264">
        <v>1020</v>
      </c>
      <c r="K104" s="257"/>
      <c r="L104" s="257"/>
      <c r="M104" s="257"/>
      <c r="N104" s="257"/>
      <c r="R104" s="183"/>
      <c r="S104" s="183"/>
      <c r="T104" s="183"/>
      <c r="U104" s="183"/>
      <c r="V104" s="183"/>
      <c r="W104" s="183"/>
      <c r="X104" s="183"/>
      <c r="Y104" s="183"/>
      <c r="Z104" s="183"/>
      <c r="AA104" s="183"/>
      <c r="AB104" s="183"/>
      <c r="AC104" s="183"/>
      <c r="AD104" s="183"/>
      <c r="AE104" s="183"/>
      <c r="AF104" s="183"/>
      <c r="AG104" s="183"/>
      <c r="AH104" s="183"/>
    </row>
    <row r="105" spans="2:34" s="50" customFormat="1" ht="15.75" x14ac:dyDescent="0.3">
      <c r="B105" s="263">
        <f>VLOOKUP(C105,Companies[],3,FALSE)</f>
        <v>500000376</v>
      </c>
      <c r="C105" s="257" t="s">
        <v>1974</v>
      </c>
      <c r="D105" s="257" t="s">
        <v>1958</v>
      </c>
      <c r="E105" s="257" t="s">
        <v>2027</v>
      </c>
      <c r="F105" s="257" t="s">
        <v>996</v>
      </c>
      <c r="G105" s="257" t="s">
        <v>996</v>
      </c>
      <c r="H105" s="319" t="s">
        <v>2000</v>
      </c>
      <c r="I105" s="257" t="s">
        <v>1199</v>
      </c>
      <c r="J105" s="264">
        <v>6000</v>
      </c>
      <c r="K105" s="257"/>
      <c r="L105" s="257"/>
      <c r="M105" s="257"/>
      <c r="N105" s="257"/>
      <c r="R105" s="183"/>
      <c r="S105" s="183"/>
      <c r="T105" s="183"/>
      <c r="U105" s="183"/>
      <c r="V105" s="183"/>
      <c r="W105" s="183"/>
      <c r="X105" s="183"/>
      <c r="Y105" s="183"/>
      <c r="Z105" s="183"/>
      <c r="AA105" s="183"/>
      <c r="AB105" s="183"/>
      <c r="AC105" s="183"/>
      <c r="AD105" s="183"/>
      <c r="AE105" s="183"/>
      <c r="AF105" s="183"/>
      <c r="AG105" s="183"/>
      <c r="AH105" s="183"/>
    </row>
    <row r="106" spans="2:34" s="50" customFormat="1" ht="15.75" x14ac:dyDescent="0.3">
      <c r="B106" s="263">
        <f>VLOOKUP(C106,Companies[],3,FALSE)</f>
        <v>500000376</v>
      </c>
      <c r="C106" s="257" t="s">
        <v>1974</v>
      </c>
      <c r="D106" s="257" t="s">
        <v>1958</v>
      </c>
      <c r="E106" s="257" t="s">
        <v>2012</v>
      </c>
      <c r="F106" s="257" t="s">
        <v>996</v>
      </c>
      <c r="G106" s="257" t="s">
        <v>996</v>
      </c>
      <c r="H106" s="319" t="s">
        <v>2000</v>
      </c>
      <c r="I106" s="257" t="s">
        <v>1199</v>
      </c>
      <c r="J106" s="264">
        <v>900</v>
      </c>
      <c r="K106" s="257"/>
      <c r="L106" s="257"/>
      <c r="M106" s="257"/>
      <c r="N106" s="257"/>
      <c r="R106" s="183"/>
      <c r="S106" s="183"/>
      <c r="T106" s="183"/>
      <c r="U106" s="183"/>
      <c r="V106" s="183"/>
      <c r="W106" s="183"/>
      <c r="X106" s="183"/>
      <c r="Y106" s="183"/>
      <c r="Z106" s="183"/>
      <c r="AA106" s="183"/>
      <c r="AB106" s="183"/>
      <c r="AC106" s="183"/>
      <c r="AD106" s="183"/>
      <c r="AE106" s="183"/>
      <c r="AF106" s="183"/>
      <c r="AG106" s="183"/>
      <c r="AH106" s="183"/>
    </row>
    <row r="107" spans="2:34" s="50" customFormat="1" ht="15.75" x14ac:dyDescent="0.3">
      <c r="B107" s="263">
        <f>VLOOKUP(C107,Companies[],3,FALSE)</f>
        <v>500000376</v>
      </c>
      <c r="C107" s="257" t="s">
        <v>1974</v>
      </c>
      <c r="D107" s="257" t="s">
        <v>1958</v>
      </c>
      <c r="E107" s="257" t="s">
        <v>2025</v>
      </c>
      <c r="F107" s="257" t="s">
        <v>996</v>
      </c>
      <c r="G107" s="257" t="s">
        <v>996</v>
      </c>
      <c r="H107" s="319" t="s">
        <v>2000</v>
      </c>
      <c r="I107" s="257" t="s">
        <v>1199</v>
      </c>
      <c r="J107" s="264">
        <v>6000</v>
      </c>
      <c r="K107" s="257"/>
      <c r="L107" s="257"/>
      <c r="M107" s="257"/>
      <c r="N107" s="257"/>
      <c r="R107" s="183"/>
      <c r="S107" s="183"/>
      <c r="T107" s="183"/>
      <c r="U107" s="183"/>
      <c r="V107" s="183"/>
      <c r="W107" s="183"/>
      <c r="X107" s="183"/>
      <c r="Y107" s="183"/>
      <c r="Z107" s="183"/>
      <c r="AA107" s="183"/>
      <c r="AB107" s="183"/>
      <c r="AC107" s="183"/>
      <c r="AD107" s="183"/>
      <c r="AE107" s="183"/>
      <c r="AF107" s="183"/>
      <c r="AG107" s="183"/>
      <c r="AH107" s="183"/>
    </row>
    <row r="108" spans="2:34" s="50" customFormat="1" ht="15.75" x14ac:dyDescent="0.3">
      <c r="B108" s="263">
        <f>VLOOKUP(C108,Companies[],3,FALSE)</f>
        <v>500000376</v>
      </c>
      <c r="C108" s="257" t="s">
        <v>1974</v>
      </c>
      <c r="D108" s="257" t="s">
        <v>1958</v>
      </c>
      <c r="E108" s="257" t="s">
        <v>2019</v>
      </c>
      <c r="F108" s="257" t="s">
        <v>996</v>
      </c>
      <c r="G108" s="257" t="s">
        <v>996</v>
      </c>
      <c r="H108" s="319" t="s">
        <v>2000</v>
      </c>
      <c r="I108" s="257" t="s">
        <v>1199</v>
      </c>
      <c r="J108" s="264">
        <v>4800000</v>
      </c>
      <c r="K108" s="257"/>
      <c r="L108" s="257"/>
      <c r="M108" s="257"/>
      <c r="N108" s="257"/>
      <c r="R108" s="183"/>
      <c r="S108" s="183"/>
      <c r="T108" s="183"/>
      <c r="U108" s="183"/>
      <c r="V108" s="183"/>
      <c r="W108" s="183"/>
      <c r="X108" s="183"/>
      <c r="Y108" s="183"/>
      <c r="Z108" s="183"/>
      <c r="AA108" s="183"/>
      <c r="AB108" s="183"/>
      <c r="AC108" s="183"/>
      <c r="AD108" s="183"/>
      <c r="AE108" s="183"/>
      <c r="AF108" s="183"/>
      <c r="AG108" s="183"/>
      <c r="AH108" s="183"/>
    </row>
    <row r="109" spans="2:34" s="50" customFormat="1" ht="15.75" x14ac:dyDescent="0.3">
      <c r="B109" s="263">
        <f>VLOOKUP(C109,Companies[],3,FALSE)</f>
        <v>500075875</v>
      </c>
      <c r="C109" s="257" t="s">
        <v>1962</v>
      </c>
      <c r="D109" s="257" t="s">
        <v>1958</v>
      </c>
      <c r="E109" s="257" t="s">
        <v>2017</v>
      </c>
      <c r="F109" s="257" t="s">
        <v>996</v>
      </c>
      <c r="G109" s="257" t="s">
        <v>999</v>
      </c>
      <c r="H109" s="318" t="s">
        <v>2136</v>
      </c>
      <c r="I109" s="257" t="s">
        <v>1199</v>
      </c>
      <c r="J109" s="264">
        <v>50</v>
      </c>
      <c r="K109" s="257"/>
      <c r="L109" s="257"/>
      <c r="M109" s="257"/>
      <c r="N109" s="257"/>
      <c r="R109" s="183"/>
      <c r="S109" s="183"/>
      <c r="T109" s="183"/>
      <c r="U109" s="183"/>
      <c r="V109" s="183"/>
      <c r="W109" s="183"/>
      <c r="X109" s="183"/>
      <c r="Y109" s="183"/>
      <c r="Z109" s="183"/>
      <c r="AA109" s="183"/>
      <c r="AB109" s="183"/>
      <c r="AC109" s="183"/>
      <c r="AD109" s="183"/>
      <c r="AE109" s="183"/>
      <c r="AF109" s="183"/>
      <c r="AG109" s="183"/>
      <c r="AH109" s="183"/>
    </row>
    <row r="110" spans="2:34" s="50" customFormat="1" ht="15.75" x14ac:dyDescent="0.3">
      <c r="B110" s="263">
        <f>VLOOKUP(C110,Companies[],3,FALSE)</f>
        <v>500017812</v>
      </c>
      <c r="C110" s="257" t="s">
        <v>1964</v>
      </c>
      <c r="D110" s="257" t="s">
        <v>1958</v>
      </c>
      <c r="E110" s="257" t="s">
        <v>2029</v>
      </c>
      <c r="F110" s="257" t="s">
        <v>996</v>
      </c>
      <c r="G110" s="257" t="s">
        <v>999</v>
      </c>
      <c r="H110" s="321" t="s">
        <v>2166</v>
      </c>
      <c r="I110" s="257" t="s">
        <v>1199</v>
      </c>
      <c r="J110" s="264">
        <v>613.54</v>
      </c>
      <c r="K110" s="257"/>
      <c r="L110" s="257"/>
      <c r="M110" s="257"/>
      <c r="N110" s="257"/>
      <c r="R110" s="183"/>
      <c r="S110" s="183"/>
      <c r="T110" s="183"/>
      <c r="U110" s="183"/>
      <c r="V110" s="183"/>
      <c r="W110" s="183"/>
      <c r="X110" s="183"/>
      <c r="Y110" s="183"/>
      <c r="Z110" s="183"/>
      <c r="AA110" s="183"/>
      <c r="AB110" s="183"/>
      <c r="AC110" s="183"/>
      <c r="AD110" s="183"/>
      <c r="AE110" s="183"/>
      <c r="AF110" s="183"/>
      <c r="AG110" s="183"/>
      <c r="AH110" s="183"/>
    </row>
    <row r="111" spans="2:34" s="50" customFormat="1" ht="15.75" x14ac:dyDescent="0.3">
      <c r="B111" s="263">
        <f>VLOOKUP(C111,Companies[],3,FALSE)</f>
        <v>500017812</v>
      </c>
      <c r="C111" s="257" t="s">
        <v>1964</v>
      </c>
      <c r="D111" s="257" t="s">
        <v>1958</v>
      </c>
      <c r="E111" s="257" t="s">
        <v>2011</v>
      </c>
      <c r="F111" s="257" t="s">
        <v>996</v>
      </c>
      <c r="G111" s="257" t="s">
        <v>999</v>
      </c>
      <c r="H111" s="321" t="s">
        <v>2166</v>
      </c>
      <c r="I111" s="257" t="s">
        <v>1199</v>
      </c>
      <c r="J111" s="264">
        <v>1570.66</v>
      </c>
      <c r="K111" s="257"/>
      <c r="L111" s="257"/>
      <c r="M111" s="257"/>
      <c r="N111" s="257"/>
      <c r="R111" s="183"/>
      <c r="S111" s="183"/>
      <c r="T111" s="183"/>
      <c r="U111" s="183"/>
      <c r="V111" s="183"/>
      <c r="W111" s="183"/>
      <c r="X111" s="183"/>
      <c r="Y111" s="183"/>
      <c r="Z111" s="183"/>
      <c r="AA111" s="183"/>
      <c r="AB111" s="183"/>
      <c r="AC111" s="183"/>
      <c r="AD111" s="183"/>
      <c r="AE111" s="183"/>
      <c r="AF111" s="183"/>
      <c r="AG111" s="183"/>
      <c r="AH111" s="183"/>
    </row>
    <row r="112" spans="2:34" s="50" customFormat="1" ht="15.75" x14ac:dyDescent="0.3">
      <c r="B112" s="263">
        <f>VLOOKUP(C112,Companies[],3,FALSE)</f>
        <v>500017812</v>
      </c>
      <c r="C112" s="257" t="s">
        <v>1964</v>
      </c>
      <c r="D112" s="257" t="s">
        <v>1958</v>
      </c>
      <c r="E112" s="257" t="s">
        <v>2030</v>
      </c>
      <c r="F112" s="257" t="s">
        <v>996</v>
      </c>
      <c r="G112" s="257" t="s">
        <v>999</v>
      </c>
      <c r="H112" s="321" t="s">
        <v>2166</v>
      </c>
      <c r="I112" s="257" t="s">
        <v>1199</v>
      </c>
      <c r="J112" s="264">
        <v>138522</v>
      </c>
      <c r="K112" s="257"/>
      <c r="L112" s="257"/>
      <c r="M112" s="257"/>
      <c r="N112" s="257"/>
      <c r="R112" s="183"/>
      <c r="S112" s="183"/>
      <c r="T112" s="183"/>
      <c r="U112" s="183"/>
      <c r="V112" s="183"/>
      <c r="W112" s="183"/>
      <c r="X112" s="183"/>
      <c r="Y112" s="183"/>
      <c r="Z112" s="183"/>
      <c r="AA112" s="183"/>
      <c r="AB112" s="183"/>
      <c r="AC112" s="183"/>
      <c r="AD112" s="183"/>
      <c r="AE112" s="183"/>
      <c r="AF112" s="183"/>
      <c r="AG112" s="183"/>
      <c r="AH112" s="183"/>
    </row>
    <row r="113" spans="2:34" s="50" customFormat="1" ht="15.75" x14ac:dyDescent="0.3">
      <c r="B113" s="263">
        <f>VLOOKUP(C113,Companies[],3,FALSE)</f>
        <v>500017812</v>
      </c>
      <c r="C113" s="257" t="s">
        <v>1964</v>
      </c>
      <c r="D113" s="257" t="s">
        <v>1958</v>
      </c>
      <c r="E113" s="257" t="s">
        <v>2033</v>
      </c>
      <c r="F113" s="257" t="s">
        <v>996</v>
      </c>
      <c r="G113" s="257" t="s">
        <v>999</v>
      </c>
      <c r="H113" s="321" t="s">
        <v>2166</v>
      </c>
      <c r="I113" s="257" t="s">
        <v>1199</v>
      </c>
      <c r="J113" s="264">
        <v>5345</v>
      </c>
      <c r="K113" s="257"/>
      <c r="L113" s="257"/>
      <c r="M113" s="257"/>
      <c r="N113" s="257"/>
      <c r="R113" s="183"/>
      <c r="S113" s="183"/>
      <c r="T113" s="183"/>
      <c r="U113" s="183"/>
      <c r="V113" s="183"/>
      <c r="W113" s="183"/>
      <c r="X113" s="183"/>
      <c r="Y113" s="183"/>
      <c r="Z113" s="183"/>
      <c r="AA113" s="183"/>
      <c r="AB113" s="183"/>
      <c r="AC113" s="183"/>
      <c r="AD113" s="183"/>
      <c r="AE113" s="183"/>
      <c r="AF113" s="183"/>
      <c r="AG113" s="183"/>
      <c r="AH113" s="183"/>
    </row>
    <row r="114" spans="2:34" s="50" customFormat="1" ht="15.75" x14ac:dyDescent="0.3">
      <c r="B114" s="263">
        <f>VLOOKUP(C114,Companies[],3,FALSE)</f>
        <v>500017812</v>
      </c>
      <c r="C114" s="257" t="s">
        <v>1964</v>
      </c>
      <c r="D114" s="257" t="s">
        <v>1958</v>
      </c>
      <c r="E114" s="257" t="s">
        <v>2027</v>
      </c>
      <c r="F114" s="257" t="s">
        <v>996</v>
      </c>
      <c r="G114" s="257" t="s">
        <v>999</v>
      </c>
      <c r="H114" s="321" t="s">
        <v>2166</v>
      </c>
      <c r="I114" s="257" t="s">
        <v>1199</v>
      </c>
      <c r="J114" s="264">
        <v>6950</v>
      </c>
      <c r="K114" s="257"/>
      <c r="L114" s="257"/>
      <c r="M114" s="257"/>
      <c r="N114" s="257"/>
      <c r="R114" s="183"/>
      <c r="S114" s="183"/>
      <c r="T114" s="183"/>
      <c r="U114" s="183"/>
      <c r="V114" s="183"/>
      <c r="W114" s="183"/>
      <c r="X114" s="183"/>
      <c r="Y114" s="183"/>
      <c r="Z114" s="183"/>
      <c r="AA114" s="183"/>
      <c r="AB114" s="183"/>
      <c r="AC114" s="183"/>
      <c r="AD114" s="183"/>
      <c r="AE114" s="183"/>
      <c r="AF114" s="183"/>
      <c r="AG114" s="183"/>
      <c r="AH114" s="183"/>
    </row>
    <row r="115" spans="2:34" s="50" customFormat="1" ht="15.75" x14ac:dyDescent="0.3">
      <c r="B115" s="263">
        <f>VLOOKUP(C115,Companies[],3,FALSE)</f>
        <v>500017812</v>
      </c>
      <c r="C115" s="257" t="s">
        <v>1964</v>
      </c>
      <c r="D115" s="257" t="s">
        <v>1958</v>
      </c>
      <c r="E115" s="257" t="s">
        <v>2012</v>
      </c>
      <c r="F115" s="257" t="s">
        <v>996</v>
      </c>
      <c r="G115" s="257" t="s">
        <v>999</v>
      </c>
      <c r="H115" s="321" t="s">
        <v>2166</v>
      </c>
      <c r="I115" s="257" t="s">
        <v>1199</v>
      </c>
      <c r="J115" s="264">
        <v>900</v>
      </c>
      <c r="K115" s="257"/>
      <c r="L115" s="257"/>
      <c r="M115" s="257"/>
      <c r="N115" s="257"/>
      <c r="R115" s="183"/>
      <c r="S115" s="183"/>
      <c r="T115" s="183"/>
      <c r="U115" s="183"/>
      <c r="V115" s="183"/>
      <c r="W115" s="183"/>
      <c r="X115" s="183"/>
      <c r="Y115" s="183"/>
      <c r="Z115" s="183"/>
      <c r="AA115" s="183"/>
      <c r="AB115" s="183"/>
      <c r="AC115" s="183"/>
      <c r="AD115" s="183"/>
      <c r="AE115" s="183"/>
      <c r="AF115" s="183"/>
      <c r="AG115" s="183"/>
      <c r="AH115" s="183"/>
    </row>
    <row r="116" spans="2:34" s="50" customFormat="1" ht="15.75" x14ac:dyDescent="0.3">
      <c r="B116" s="263">
        <f>VLOOKUP(C116,Companies[],3,FALSE)</f>
        <v>500017812</v>
      </c>
      <c r="C116" s="257" t="s">
        <v>1964</v>
      </c>
      <c r="D116" s="257" t="s">
        <v>1958</v>
      </c>
      <c r="E116" s="257" t="s">
        <v>2016</v>
      </c>
      <c r="F116" s="257" t="s">
        <v>996</v>
      </c>
      <c r="G116" s="257" t="s">
        <v>999</v>
      </c>
      <c r="H116" s="321" t="s">
        <v>2166</v>
      </c>
      <c r="I116" s="257" t="s">
        <v>1199</v>
      </c>
      <c r="J116" s="264">
        <v>469791.49</v>
      </c>
      <c r="K116" s="257"/>
      <c r="L116" s="257"/>
      <c r="M116" s="257"/>
      <c r="N116" s="257"/>
      <c r="R116" s="183"/>
      <c r="S116" s="183"/>
      <c r="T116" s="183"/>
      <c r="U116" s="183"/>
      <c r="V116" s="183"/>
      <c r="W116" s="183"/>
      <c r="X116" s="183"/>
      <c r="Y116" s="183"/>
      <c r="Z116" s="183"/>
      <c r="AA116" s="183"/>
      <c r="AB116" s="183"/>
      <c r="AC116" s="183"/>
      <c r="AD116" s="183"/>
      <c r="AE116" s="183"/>
      <c r="AF116" s="183"/>
      <c r="AG116" s="183"/>
      <c r="AH116" s="183"/>
    </row>
    <row r="117" spans="2:34" s="50" customFormat="1" ht="15.75" x14ac:dyDescent="0.3">
      <c r="B117" s="263">
        <f>VLOOKUP(C117,Companies[],3,FALSE)</f>
        <v>500017812</v>
      </c>
      <c r="C117" s="257" t="s">
        <v>1964</v>
      </c>
      <c r="D117" s="257" t="s">
        <v>1958</v>
      </c>
      <c r="E117" s="257" t="s">
        <v>2032</v>
      </c>
      <c r="F117" s="257" t="s">
        <v>996</v>
      </c>
      <c r="G117" s="257" t="s">
        <v>999</v>
      </c>
      <c r="H117" s="321" t="s">
        <v>2166</v>
      </c>
      <c r="I117" s="257" t="s">
        <v>1199</v>
      </c>
      <c r="J117" s="264">
        <v>200</v>
      </c>
      <c r="K117" s="257"/>
      <c r="L117" s="257"/>
      <c r="M117" s="257"/>
      <c r="N117" s="257"/>
      <c r="R117" s="183"/>
      <c r="S117" s="183"/>
      <c r="T117" s="183"/>
      <c r="U117" s="183"/>
      <c r="V117" s="183"/>
      <c r="W117" s="183"/>
      <c r="X117" s="183"/>
      <c r="Y117" s="183"/>
      <c r="Z117" s="183"/>
      <c r="AA117" s="183"/>
      <c r="AB117" s="183"/>
      <c r="AC117" s="183"/>
      <c r="AD117" s="183"/>
      <c r="AE117" s="183"/>
      <c r="AF117" s="183"/>
      <c r="AG117" s="183"/>
      <c r="AH117" s="183"/>
    </row>
    <row r="118" spans="2:34" s="50" customFormat="1" ht="15.75" x14ac:dyDescent="0.3">
      <c r="B118" s="263">
        <f>VLOOKUP(C118,Companies[],3,FALSE)</f>
        <v>500017812</v>
      </c>
      <c r="C118" s="257" t="s">
        <v>1964</v>
      </c>
      <c r="D118" s="257" t="s">
        <v>1958</v>
      </c>
      <c r="E118" s="257" t="s">
        <v>2024</v>
      </c>
      <c r="F118" s="257" t="s">
        <v>996</v>
      </c>
      <c r="G118" s="257" t="s">
        <v>999</v>
      </c>
      <c r="H118" s="321" t="s">
        <v>2166</v>
      </c>
      <c r="I118" s="257" t="s">
        <v>1199</v>
      </c>
      <c r="J118" s="264">
        <v>176954.47999999998</v>
      </c>
      <c r="K118" s="257"/>
      <c r="L118" s="257"/>
      <c r="M118" s="257"/>
      <c r="N118" s="257"/>
      <c r="R118" s="183"/>
      <c r="S118" s="183"/>
      <c r="T118" s="183"/>
      <c r="U118" s="183"/>
      <c r="V118" s="183"/>
      <c r="W118" s="183"/>
      <c r="X118" s="183"/>
      <c r="Y118" s="183"/>
      <c r="Z118" s="183"/>
      <c r="AA118" s="183"/>
      <c r="AB118" s="183"/>
      <c r="AC118" s="183"/>
      <c r="AD118" s="183"/>
      <c r="AE118" s="183"/>
      <c r="AF118" s="183"/>
      <c r="AG118" s="183"/>
      <c r="AH118" s="183"/>
    </row>
    <row r="119" spans="2:34" s="50" customFormat="1" ht="15.75" x14ac:dyDescent="0.3">
      <c r="B119" s="263">
        <f>VLOOKUP(C119,Companies[],3,FALSE)</f>
        <v>500017812</v>
      </c>
      <c r="C119" s="257" t="s">
        <v>1964</v>
      </c>
      <c r="D119" s="257" t="s">
        <v>1958</v>
      </c>
      <c r="E119" s="257" t="s">
        <v>2040</v>
      </c>
      <c r="F119" s="257" t="s">
        <v>996</v>
      </c>
      <c r="G119" s="257" t="s">
        <v>999</v>
      </c>
      <c r="H119" s="321" t="s">
        <v>2166</v>
      </c>
      <c r="I119" s="257" t="s">
        <v>1199</v>
      </c>
      <c r="J119" s="264">
        <v>12524.62</v>
      </c>
      <c r="K119" s="257"/>
      <c r="L119" s="257"/>
      <c r="M119" s="257"/>
      <c r="N119" s="257"/>
      <c r="R119" s="183"/>
      <c r="S119" s="183"/>
      <c r="T119" s="183"/>
      <c r="U119" s="183"/>
      <c r="V119" s="183"/>
      <c r="W119" s="183"/>
      <c r="X119" s="183"/>
      <c r="Y119" s="183"/>
      <c r="Z119" s="183"/>
      <c r="AA119" s="183"/>
      <c r="AB119" s="183"/>
      <c r="AC119" s="183"/>
      <c r="AD119" s="183"/>
      <c r="AE119" s="183"/>
      <c r="AF119" s="183"/>
      <c r="AG119" s="183"/>
      <c r="AH119" s="183"/>
    </row>
    <row r="120" spans="2:34" s="50" customFormat="1" ht="15.75" x14ac:dyDescent="0.3">
      <c r="B120" s="263">
        <f>VLOOKUP(C120,Companies[],3,FALSE)</f>
        <v>500017812</v>
      </c>
      <c r="C120" s="257" t="s">
        <v>1964</v>
      </c>
      <c r="D120" s="257" t="s">
        <v>1958</v>
      </c>
      <c r="E120" s="257" t="s">
        <v>2026</v>
      </c>
      <c r="F120" s="257" t="s">
        <v>996</v>
      </c>
      <c r="G120" s="257" t="s">
        <v>999</v>
      </c>
      <c r="H120" s="321" t="s">
        <v>2166</v>
      </c>
      <c r="I120" s="257" t="s">
        <v>1199</v>
      </c>
      <c r="J120" s="264">
        <v>74609.599999999991</v>
      </c>
      <c r="K120" s="257"/>
      <c r="L120" s="257"/>
      <c r="M120" s="257"/>
      <c r="N120" s="257"/>
      <c r="R120" s="183"/>
      <c r="S120" s="183"/>
      <c r="T120" s="183"/>
      <c r="U120" s="183"/>
      <c r="V120" s="183"/>
      <c r="W120" s="183"/>
      <c r="X120" s="183"/>
      <c r="Y120" s="183"/>
      <c r="Z120" s="183"/>
      <c r="AA120" s="183"/>
      <c r="AB120" s="183"/>
      <c r="AC120" s="183"/>
      <c r="AD120" s="183"/>
      <c r="AE120" s="183"/>
      <c r="AF120" s="183"/>
      <c r="AG120" s="183"/>
      <c r="AH120" s="183"/>
    </row>
    <row r="121" spans="2:34" s="50" customFormat="1" ht="15.75" x14ac:dyDescent="0.3">
      <c r="B121" s="263">
        <f>VLOOKUP(C121,Companies[],3,FALSE)</f>
        <v>500017812</v>
      </c>
      <c r="C121" s="257" t="s">
        <v>1964</v>
      </c>
      <c r="D121" s="257" t="s">
        <v>1958</v>
      </c>
      <c r="E121" s="257" t="s">
        <v>2042</v>
      </c>
      <c r="F121" s="257" t="s">
        <v>996</v>
      </c>
      <c r="G121" s="257" t="s">
        <v>999</v>
      </c>
      <c r="H121" s="321" t="s">
        <v>2166</v>
      </c>
      <c r="I121" s="257" t="s">
        <v>1199</v>
      </c>
      <c r="J121" s="264">
        <v>2729.1600000000003</v>
      </c>
      <c r="K121" s="257"/>
      <c r="L121" s="257"/>
      <c r="M121" s="257"/>
      <c r="N121" s="257"/>
      <c r="R121" s="183"/>
      <c r="S121" s="183"/>
      <c r="T121" s="183"/>
      <c r="U121" s="183"/>
      <c r="V121" s="183"/>
      <c r="W121" s="183"/>
      <c r="X121" s="183"/>
      <c r="Y121" s="183"/>
      <c r="Z121" s="183"/>
      <c r="AA121" s="183"/>
      <c r="AB121" s="183"/>
      <c r="AC121" s="183"/>
      <c r="AD121" s="183"/>
      <c r="AE121" s="183"/>
      <c r="AF121" s="183"/>
      <c r="AG121" s="183"/>
      <c r="AH121" s="183"/>
    </row>
    <row r="122" spans="2:34" s="50" customFormat="1" ht="15.75" x14ac:dyDescent="0.3">
      <c r="B122" s="263">
        <f>VLOOKUP(C122,Companies[],3,FALSE)</f>
        <v>500017812</v>
      </c>
      <c r="C122" s="257" t="s">
        <v>1964</v>
      </c>
      <c r="D122" s="257" t="s">
        <v>1958</v>
      </c>
      <c r="E122" s="257" t="s">
        <v>2052</v>
      </c>
      <c r="F122" s="257" t="s">
        <v>996</v>
      </c>
      <c r="G122" s="257" t="s">
        <v>999</v>
      </c>
      <c r="H122" s="321" t="s">
        <v>2166</v>
      </c>
      <c r="I122" s="257" t="s">
        <v>1199</v>
      </c>
      <c r="J122" s="264">
        <v>170000</v>
      </c>
      <c r="K122" s="257"/>
      <c r="L122" s="257"/>
      <c r="M122" s="257"/>
      <c r="N122" s="257"/>
      <c r="R122" s="183"/>
      <c r="S122" s="183"/>
      <c r="T122" s="183"/>
      <c r="U122" s="183"/>
      <c r="V122" s="183"/>
      <c r="W122" s="183"/>
      <c r="X122" s="183"/>
      <c r="Y122" s="183"/>
      <c r="Z122" s="183"/>
      <c r="AA122" s="183"/>
      <c r="AB122" s="183"/>
      <c r="AC122" s="183"/>
      <c r="AD122" s="183"/>
      <c r="AE122" s="183"/>
      <c r="AF122" s="183"/>
      <c r="AG122" s="183"/>
      <c r="AH122" s="183"/>
    </row>
    <row r="123" spans="2:34" s="50" customFormat="1" ht="15.75" x14ac:dyDescent="0.3">
      <c r="B123" s="263">
        <f>VLOOKUP(C123,Companies[],3,FALSE)</f>
        <v>500017812</v>
      </c>
      <c r="C123" s="257" t="s">
        <v>1964</v>
      </c>
      <c r="D123" s="257" t="s">
        <v>1958</v>
      </c>
      <c r="E123" s="257" t="s">
        <v>2054</v>
      </c>
      <c r="F123" s="257" t="s">
        <v>996</v>
      </c>
      <c r="G123" s="257" t="s">
        <v>999</v>
      </c>
      <c r="H123" s="321" t="s">
        <v>2166</v>
      </c>
      <c r="I123" s="257" t="s">
        <v>1199</v>
      </c>
      <c r="J123" s="264">
        <v>350</v>
      </c>
      <c r="K123" s="257"/>
      <c r="L123" s="257"/>
      <c r="M123" s="257"/>
      <c r="N123" s="257"/>
      <c r="R123" s="183"/>
      <c r="S123" s="183"/>
      <c r="T123" s="183"/>
      <c r="U123" s="183"/>
      <c r="V123" s="183"/>
      <c r="W123" s="183"/>
      <c r="X123" s="183"/>
      <c r="Y123" s="183"/>
      <c r="Z123" s="183"/>
      <c r="AA123" s="183"/>
      <c r="AB123" s="183"/>
      <c r="AC123" s="183"/>
      <c r="AD123" s="183"/>
      <c r="AE123" s="183"/>
      <c r="AF123" s="183"/>
      <c r="AG123" s="183"/>
      <c r="AH123" s="183"/>
    </row>
    <row r="124" spans="2:34" s="50" customFormat="1" ht="15.75" x14ac:dyDescent="0.3">
      <c r="B124" s="263">
        <f>VLOOKUP(C124,Companies[],3,FALSE)</f>
        <v>500017812</v>
      </c>
      <c r="C124" s="257" t="s">
        <v>1964</v>
      </c>
      <c r="D124" s="257" t="s">
        <v>1958</v>
      </c>
      <c r="E124" s="257" t="s">
        <v>2025</v>
      </c>
      <c r="F124" s="257" t="s">
        <v>996</v>
      </c>
      <c r="G124" s="257" t="s">
        <v>999</v>
      </c>
      <c r="H124" s="321" t="s">
        <v>2166</v>
      </c>
      <c r="I124" s="257" t="s">
        <v>1199</v>
      </c>
      <c r="J124" s="264">
        <v>23000</v>
      </c>
      <c r="K124" s="257"/>
      <c r="L124" s="257"/>
      <c r="M124" s="257"/>
      <c r="N124" s="257"/>
      <c r="R124" s="183"/>
      <c r="S124" s="183"/>
      <c r="T124" s="183"/>
      <c r="U124" s="183"/>
      <c r="V124" s="183"/>
      <c r="W124" s="183"/>
      <c r="X124" s="183"/>
      <c r="Y124" s="183"/>
      <c r="Z124" s="183"/>
      <c r="AA124" s="183"/>
      <c r="AB124" s="183"/>
      <c r="AC124" s="183"/>
      <c r="AD124" s="183"/>
      <c r="AE124" s="183"/>
      <c r="AF124" s="183"/>
      <c r="AG124" s="183"/>
      <c r="AH124" s="183"/>
    </row>
    <row r="125" spans="2:34" s="50" customFormat="1" ht="15.75" x14ac:dyDescent="0.3">
      <c r="B125" s="263">
        <f>VLOOKUP(C125,Companies[],3,FALSE)</f>
        <v>500017812</v>
      </c>
      <c r="C125" s="257" t="s">
        <v>1964</v>
      </c>
      <c r="D125" s="257" t="s">
        <v>1960</v>
      </c>
      <c r="E125" s="257" t="s">
        <v>2031</v>
      </c>
      <c r="F125" s="257" t="s">
        <v>996</v>
      </c>
      <c r="G125" s="257" t="s">
        <v>999</v>
      </c>
      <c r="H125" s="321" t="s">
        <v>2166</v>
      </c>
      <c r="I125" s="257" t="s">
        <v>1199</v>
      </c>
      <c r="J125" s="264">
        <v>23925</v>
      </c>
      <c r="K125" s="257"/>
      <c r="L125" s="257"/>
      <c r="M125" s="257"/>
      <c r="N125" s="257"/>
      <c r="R125" s="183"/>
      <c r="S125" s="183"/>
      <c r="T125" s="183"/>
      <c r="U125" s="183"/>
      <c r="V125" s="183"/>
      <c r="W125" s="183"/>
      <c r="X125" s="183"/>
      <c r="Y125" s="183"/>
      <c r="Z125" s="183"/>
      <c r="AA125" s="183"/>
      <c r="AB125" s="183"/>
      <c r="AC125" s="183"/>
      <c r="AD125" s="183"/>
      <c r="AE125" s="183"/>
      <c r="AF125" s="183"/>
      <c r="AG125" s="183"/>
      <c r="AH125" s="183"/>
    </row>
    <row r="126" spans="2:34" s="50" customFormat="1" ht="15.75" x14ac:dyDescent="0.3">
      <c r="B126" s="263">
        <f>VLOOKUP(C126,Companies[],3,FALSE)</f>
        <v>500017812</v>
      </c>
      <c r="C126" s="257" t="s">
        <v>1964</v>
      </c>
      <c r="D126" s="257" t="s">
        <v>1958</v>
      </c>
      <c r="E126" s="257" t="s">
        <v>2028</v>
      </c>
      <c r="F126" s="257" t="s">
        <v>996</v>
      </c>
      <c r="G126" s="257" t="s">
        <v>999</v>
      </c>
      <c r="H126" s="321" t="s">
        <v>2166</v>
      </c>
      <c r="I126" s="257" t="s">
        <v>1199</v>
      </c>
      <c r="J126" s="264">
        <v>52941.330000000016</v>
      </c>
      <c r="K126" s="257"/>
      <c r="L126" s="257"/>
      <c r="M126" s="257"/>
      <c r="N126" s="257"/>
      <c r="R126" s="183"/>
      <c r="S126" s="183"/>
      <c r="T126" s="183"/>
      <c r="U126" s="183"/>
      <c r="V126" s="183"/>
      <c r="W126" s="183"/>
      <c r="X126" s="183"/>
      <c r="Y126" s="183"/>
      <c r="Z126" s="183"/>
      <c r="AA126" s="183"/>
      <c r="AB126" s="183"/>
      <c r="AC126" s="183"/>
      <c r="AD126" s="183"/>
      <c r="AE126" s="183"/>
      <c r="AF126" s="183"/>
      <c r="AG126" s="183"/>
      <c r="AH126" s="183"/>
    </row>
    <row r="127" spans="2:34" s="50" customFormat="1" ht="15.75" x14ac:dyDescent="0.3">
      <c r="B127" s="263">
        <f>VLOOKUP(C127,Companies[],3,FALSE)</f>
        <v>500017812</v>
      </c>
      <c r="C127" s="257" t="s">
        <v>1964</v>
      </c>
      <c r="D127" s="257" t="s">
        <v>1958</v>
      </c>
      <c r="E127" s="257" t="s">
        <v>2023</v>
      </c>
      <c r="F127" s="257" t="s">
        <v>996</v>
      </c>
      <c r="G127" s="257" t="s">
        <v>999</v>
      </c>
      <c r="H127" s="321" t="s">
        <v>2166</v>
      </c>
      <c r="I127" s="257" t="s">
        <v>1199</v>
      </c>
      <c r="J127" s="264">
        <v>523266.17999999982</v>
      </c>
      <c r="K127" s="257"/>
      <c r="L127" s="257"/>
      <c r="M127" s="257"/>
      <c r="N127" s="257"/>
      <c r="R127" s="183"/>
      <c r="S127" s="183"/>
      <c r="T127" s="183"/>
      <c r="U127" s="183"/>
      <c r="V127" s="183"/>
      <c r="W127" s="183"/>
      <c r="X127" s="183"/>
      <c r="Y127" s="183"/>
      <c r="Z127" s="183"/>
      <c r="AA127" s="183"/>
      <c r="AB127" s="183"/>
      <c r="AC127" s="183"/>
      <c r="AD127" s="183"/>
      <c r="AE127" s="183"/>
      <c r="AF127" s="183"/>
      <c r="AG127" s="183"/>
      <c r="AH127" s="183"/>
    </row>
    <row r="128" spans="2:34" s="50" customFormat="1" ht="15.75" x14ac:dyDescent="0.3">
      <c r="B128" s="263">
        <f>VLOOKUP(C128,Companies[],3,FALSE)</f>
        <v>500017812</v>
      </c>
      <c r="C128" s="257" t="s">
        <v>1964</v>
      </c>
      <c r="D128" s="257" t="s">
        <v>1958</v>
      </c>
      <c r="E128" s="257" t="s">
        <v>2058</v>
      </c>
      <c r="F128" s="257" t="s">
        <v>996</v>
      </c>
      <c r="G128" s="257" t="s">
        <v>999</v>
      </c>
      <c r="H128" s="321" t="s">
        <v>2166</v>
      </c>
      <c r="I128" s="257" t="s">
        <v>1199</v>
      </c>
      <c r="J128" s="264">
        <v>3150</v>
      </c>
      <c r="K128" s="257"/>
      <c r="L128" s="257"/>
      <c r="M128" s="257"/>
      <c r="N128" s="257"/>
      <c r="R128" s="183"/>
      <c r="S128" s="183"/>
      <c r="T128" s="183"/>
      <c r="U128" s="183"/>
      <c r="V128" s="183"/>
      <c r="W128" s="183"/>
      <c r="X128" s="183"/>
      <c r="Y128" s="183"/>
      <c r="Z128" s="183"/>
      <c r="AA128" s="183"/>
      <c r="AB128" s="183"/>
      <c r="AC128" s="183"/>
      <c r="AD128" s="183"/>
      <c r="AE128" s="183"/>
      <c r="AF128" s="183"/>
      <c r="AG128" s="183"/>
      <c r="AH128" s="183"/>
    </row>
    <row r="129" spans="2:34" s="50" customFormat="1" ht="15.75" x14ac:dyDescent="0.3">
      <c r="B129" s="263">
        <f>VLOOKUP(C129,Companies[],3,FALSE)</f>
        <v>500017812</v>
      </c>
      <c r="C129" s="257" t="s">
        <v>1964</v>
      </c>
      <c r="D129" s="257" t="s">
        <v>1958</v>
      </c>
      <c r="E129" s="257" t="s">
        <v>2062</v>
      </c>
      <c r="F129" s="257" t="s">
        <v>996</v>
      </c>
      <c r="G129" s="257" t="s">
        <v>999</v>
      </c>
      <c r="H129" s="321" t="s">
        <v>2166</v>
      </c>
      <c r="I129" s="257" t="s">
        <v>1199</v>
      </c>
      <c r="J129" s="264">
        <v>2049.3999999999996</v>
      </c>
      <c r="K129" s="257"/>
      <c r="L129" s="257"/>
      <c r="M129" s="257"/>
      <c r="N129" s="257"/>
      <c r="R129" s="183"/>
      <c r="S129" s="183"/>
      <c r="T129" s="183"/>
      <c r="U129" s="183"/>
      <c r="V129" s="183"/>
      <c r="W129" s="183"/>
      <c r="X129" s="183"/>
      <c r="Y129" s="183"/>
      <c r="Z129" s="183"/>
      <c r="AA129" s="183"/>
      <c r="AB129" s="183"/>
      <c r="AC129" s="183"/>
      <c r="AD129" s="183"/>
      <c r="AE129" s="183"/>
      <c r="AF129" s="183"/>
      <c r="AG129" s="183"/>
      <c r="AH129" s="183"/>
    </row>
    <row r="130" spans="2:34" s="50" customFormat="1" ht="15.75" x14ac:dyDescent="0.3">
      <c r="B130" s="263">
        <f>VLOOKUP(C130,Companies[],3,FALSE)</f>
        <v>500017812</v>
      </c>
      <c r="C130" s="257" t="s">
        <v>1964</v>
      </c>
      <c r="D130" s="257" t="s">
        <v>1958</v>
      </c>
      <c r="E130" s="257" t="s">
        <v>2063</v>
      </c>
      <c r="F130" s="257" t="s">
        <v>996</v>
      </c>
      <c r="G130" s="257" t="s">
        <v>999</v>
      </c>
      <c r="H130" s="321" t="s">
        <v>2166</v>
      </c>
      <c r="I130" s="257" t="s">
        <v>1199</v>
      </c>
      <c r="J130" s="264">
        <v>135</v>
      </c>
      <c r="K130" s="257"/>
      <c r="L130" s="257"/>
      <c r="M130" s="257"/>
      <c r="N130" s="257"/>
      <c r="R130" s="183"/>
      <c r="S130" s="183"/>
      <c r="T130" s="183"/>
      <c r="U130" s="183"/>
      <c r="V130" s="183"/>
      <c r="W130" s="183"/>
      <c r="X130" s="183"/>
      <c r="Y130" s="183"/>
      <c r="Z130" s="183"/>
      <c r="AA130" s="183"/>
      <c r="AB130" s="183"/>
      <c r="AC130" s="183"/>
      <c r="AD130" s="183"/>
      <c r="AE130" s="183"/>
      <c r="AF130" s="183"/>
      <c r="AG130" s="183"/>
      <c r="AH130" s="183"/>
    </row>
    <row r="131" spans="2:34" s="50" customFormat="1" ht="15.75" x14ac:dyDescent="0.3">
      <c r="B131" s="263">
        <f>VLOOKUP(C131,Companies[],3,FALSE)</f>
        <v>500017812</v>
      </c>
      <c r="C131" s="257" t="s">
        <v>1964</v>
      </c>
      <c r="D131" s="257" t="s">
        <v>1958</v>
      </c>
      <c r="E131" s="257" t="s">
        <v>2037</v>
      </c>
      <c r="F131" s="257" t="s">
        <v>996</v>
      </c>
      <c r="G131" s="257" t="s">
        <v>999</v>
      </c>
      <c r="H131" s="321" t="s">
        <v>2166</v>
      </c>
      <c r="I131" s="257" t="s">
        <v>1199</v>
      </c>
      <c r="J131" s="264">
        <v>25023.9</v>
      </c>
      <c r="K131" s="257"/>
      <c r="L131" s="257"/>
      <c r="M131" s="257"/>
      <c r="N131" s="257"/>
      <c r="R131" s="183"/>
      <c r="S131" s="183"/>
      <c r="T131" s="183"/>
      <c r="U131" s="183"/>
      <c r="V131" s="183"/>
      <c r="W131" s="183"/>
      <c r="X131" s="183"/>
      <c r="Y131" s="183"/>
      <c r="Z131" s="183"/>
      <c r="AA131" s="183"/>
      <c r="AB131" s="183"/>
      <c r="AC131" s="183"/>
      <c r="AD131" s="183"/>
      <c r="AE131" s="183"/>
      <c r="AF131" s="183"/>
      <c r="AG131" s="183"/>
      <c r="AH131" s="183"/>
    </row>
    <row r="132" spans="2:34" s="50" customFormat="1" ht="15.75" x14ac:dyDescent="0.3">
      <c r="B132" s="263">
        <f>VLOOKUP(C132,Companies[],3,FALSE)</f>
        <v>500017812</v>
      </c>
      <c r="C132" s="257" t="s">
        <v>1964</v>
      </c>
      <c r="D132" s="257" t="s">
        <v>1958</v>
      </c>
      <c r="E132" s="257" t="s">
        <v>2067</v>
      </c>
      <c r="F132" s="257" t="s">
        <v>996</v>
      </c>
      <c r="G132" s="257" t="s">
        <v>999</v>
      </c>
      <c r="H132" s="321" t="s">
        <v>2166</v>
      </c>
      <c r="I132" s="257" t="s">
        <v>1199</v>
      </c>
      <c r="J132" s="264">
        <v>5983.28</v>
      </c>
      <c r="K132" s="257"/>
      <c r="L132" s="257"/>
      <c r="M132" s="257"/>
      <c r="N132" s="257"/>
      <c r="R132" s="183"/>
      <c r="S132" s="183"/>
      <c r="T132" s="183"/>
      <c r="U132" s="183"/>
      <c r="V132" s="183"/>
      <c r="W132" s="183"/>
      <c r="X132" s="183"/>
      <c r="Y132" s="183"/>
      <c r="Z132" s="183"/>
      <c r="AA132" s="183"/>
      <c r="AB132" s="183"/>
      <c r="AC132" s="183"/>
      <c r="AD132" s="183"/>
      <c r="AE132" s="183"/>
      <c r="AF132" s="183"/>
      <c r="AG132" s="183"/>
      <c r="AH132" s="183"/>
    </row>
    <row r="133" spans="2:34" s="50" customFormat="1" ht="15.75" x14ac:dyDescent="0.3">
      <c r="B133" s="263">
        <f>VLOOKUP(C133,Companies[],3,FALSE)</f>
        <v>500017812</v>
      </c>
      <c r="C133" s="257" t="s">
        <v>1964</v>
      </c>
      <c r="D133" s="257" t="s">
        <v>1958</v>
      </c>
      <c r="E133" s="257" t="s">
        <v>2068</v>
      </c>
      <c r="F133" s="257" t="s">
        <v>996</v>
      </c>
      <c r="G133" s="257" t="s">
        <v>999</v>
      </c>
      <c r="H133" s="321" t="s">
        <v>2166</v>
      </c>
      <c r="I133" s="257" t="s">
        <v>1199</v>
      </c>
      <c r="J133" s="264">
        <v>50000</v>
      </c>
      <c r="K133" s="257"/>
      <c r="L133" s="257"/>
      <c r="M133" s="257"/>
      <c r="N133" s="257"/>
      <c r="R133" s="183"/>
      <c r="S133" s="183"/>
      <c r="T133" s="183"/>
      <c r="U133" s="183"/>
      <c r="V133" s="183"/>
      <c r="W133" s="183"/>
      <c r="X133" s="183"/>
      <c r="Y133" s="183"/>
      <c r="Z133" s="183"/>
      <c r="AA133" s="183"/>
      <c r="AB133" s="183"/>
      <c r="AC133" s="183"/>
      <c r="AD133" s="183"/>
      <c r="AE133" s="183"/>
      <c r="AF133" s="183"/>
      <c r="AG133" s="183"/>
      <c r="AH133" s="183"/>
    </row>
    <row r="134" spans="2:34" s="50" customFormat="1" ht="15.75" x14ac:dyDescent="0.3">
      <c r="B134" s="263">
        <f>VLOOKUP(C134,Companies[],3,FALSE)</f>
        <v>500017812</v>
      </c>
      <c r="C134" s="257" t="s">
        <v>1964</v>
      </c>
      <c r="D134" s="257" t="s">
        <v>1958</v>
      </c>
      <c r="E134" s="257" t="s">
        <v>2020</v>
      </c>
      <c r="F134" s="257" t="s">
        <v>996</v>
      </c>
      <c r="G134" s="257" t="s">
        <v>999</v>
      </c>
      <c r="H134" s="321" t="s">
        <v>2166</v>
      </c>
      <c r="I134" s="257" t="s">
        <v>1199</v>
      </c>
      <c r="J134" s="264">
        <v>317136.26</v>
      </c>
      <c r="K134" s="257"/>
      <c r="L134" s="257"/>
      <c r="M134" s="257"/>
      <c r="N134" s="257"/>
      <c r="R134" s="183"/>
      <c r="S134" s="183"/>
      <c r="T134" s="183"/>
      <c r="U134" s="183"/>
      <c r="V134" s="183"/>
      <c r="W134" s="183"/>
      <c r="X134" s="183"/>
      <c r="Y134" s="183"/>
      <c r="Z134" s="183"/>
      <c r="AA134" s="183"/>
      <c r="AB134" s="183"/>
      <c r="AC134" s="183"/>
      <c r="AD134" s="183"/>
      <c r="AE134" s="183"/>
      <c r="AF134" s="183"/>
      <c r="AG134" s="183"/>
      <c r="AH134" s="183"/>
    </row>
    <row r="135" spans="2:34" s="50" customFormat="1" ht="15.75" x14ac:dyDescent="0.3">
      <c r="B135" s="263" t="str">
        <f>VLOOKUP(C135,Companies[],3,FALSE)</f>
        <v>500012327</v>
      </c>
      <c r="C135" s="257" t="s">
        <v>1982</v>
      </c>
      <c r="D135" s="257" t="s">
        <v>1958</v>
      </c>
      <c r="E135" s="257" t="s">
        <v>2029</v>
      </c>
      <c r="F135" s="257" t="s">
        <v>996</v>
      </c>
      <c r="G135" s="257" t="s">
        <v>999</v>
      </c>
      <c r="H135" s="321" t="s">
        <v>2157</v>
      </c>
      <c r="I135" s="257" t="s">
        <v>1199</v>
      </c>
      <c r="J135" s="264">
        <v>440</v>
      </c>
      <c r="K135" s="257"/>
      <c r="L135" s="257"/>
      <c r="M135" s="257"/>
      <c r="N135" s="257"/>
      <c r="R135" s="183"/>
      <c r="S135" s="183"/>
      <c r="T135" s="183"/>
      <c r="U135" s="183"/>
      <c r="V135" s="183"/>
      <c r="W135" s="183"/>
      <c r="X135" s="183"/>
      <c r="Y135" s="183"/>
      <c r="Z135" s="183"/>
      <c r="AA135" s="183"/>
      <c r="AB135" s="183"/>
      <c r="AC135" s="183"/>
      <c r="AD135" s="183"/>
      <c r="AE135" s="183"/>
      <c r="AF135" s="183"/>
      <c r="AG135" s="183"/>
      <c r="AH135" s="183"/>
    </row>
    <row r="136" spans="2:34" s="50" customFormat="1" ht="15.75" x14ac:dyDescent="0.3">
      <c r="B136" s="263" t="str">
        <f>VLOOKUP(C136,Companies[],3,FALSE)</f>
        <v>500012327</v>
      </c>
      <c r="C136" s="257" t="s">
        <v>1982</v>
      </c>
      <c r="D136" s="257" t="s">
        <v>1958</v>
      </c>
      <c r="E136" s="257" t="s">
        <v>2011</v>
      </c>
      <c r="F136" s="257" t="s">
        <v>996</v>
      </c>
      <c r="G136" s="257" t="s">
        <v>999</v>
      </c>
      <c r="H136" s="321" t="s">
        <v>2157</v>
      </c>
      <c r="I136" s="257" t="s">
        <v>1199</v>
      </c>
      <c r="J136" s="264">
        <v>102.4</v>
      </c>
      <c r="K136" s="257"/>
      <c r="L136" s="257"/>
      <c r="M136" s="257"/>
      <c r="N136" s="257"/>
      <c r="R136" s="183"/>
      <c r="S136" s="183"/>
      <c r="T136" s="183"/>
      <c r="U136" s="183"/>
      <c r="V136" s="183"/>
      <c r="W136" s="183"/>
      <c r="X136" s="183"/>
      <c r="Y136" s="183"/>
      <c r="Z136" s="183"/>
      <c r="AA136" s="183"/>
      <c r="AB136" s="183"/>
      <c r="AC136" s="183"/>
      <c r="AD136" s="183"/>
      <c r="AE136" s="183"/>
      <c r="AF136" s="183"/>
      <c r="AG136" s="183"/>
      <c r="AH136" s="183"/>
    </row>
    <row r="137" spans="2:34" s="50" customFormat="1" ht="15.75" x14ac:dyDescent="0.3">
      <c r="B137" s="263" t="str">
        <f>VLOOKUP(C137,Companies[],3,FALSE)</f>
        <v>500012327</v>
      </c>
      <c r="C137" s="257" t="s">
        <v>1982</v>
      </c>
      <c r="D137" s="257" t="s">
        <v>1958</v>
      </c>
      <c r="E137" s="257" t="s">
        <v>2030</v>
      </c>
      <c r="F137" s="257" t="s">
        <v>996</v>
      </c>
      <c r="G137" s="257" t="s">
        <v>999</v>
      </c>
      <c r="H137" s="321" t="s">
        <v>2157</v>
      </c>
      <c r="I137" s="257" t="s">
        <v>1199</v>
      </c>
      <c r="J137" s="264">
        <v>4850</v>
      </c>
      <c r="K137" s="257"/>
      <c r="L137" s="257"/>
      <c r="M137" s="257"/>
      <c r="N137" s="257"/>
      <c r="R137" s="183"/>
      <c r="S137" s="183"/>
      <c r="T137" s="183"/>
      <c r="U137" s="183"/>
      <c r="V137" s="183"/>
      <c r="W137" s="183"/>
      <c r="X137" s="183"/>
      <c r="Y137" s="183"/>
      <c r="Z137" s="183"/>
      <c r="AA137" s="183"/>
      <c r="AB137" s="183"/>
      <c r="AC137" s="183"/>
      <c r="AD137" s="183"/>
      <c r="AE137" s="183"/>
      <c r="AF137" s="183"/>
      <c r="AG137" s="183"/>
      <c r="AH137" s="183"/>
    </row>
    <row r="138" spans="2:34" s="50" customFormat="1" ht="15.75" x14ac:dyDescent="0.3">
      <c r="B138" s="263" t="str">
        <f>VLOOKUP(C138,Companies[],3,FALSE)</f>
        <v>500012327</v>
      </c>
      <c r="C138" s="257" t="s">
        <v>1982</v>
      </c>
      <c r="D138" s="257" t="s">
        <v>1958</v>
      </c>
      <c r="E138" s="257" t="s">
        <v>2027</v>
      </c>
      <c r="F138" s="257" t="s">
        <v>996</v>
      </c>
      <c r="G138" s="257" t="s">
        <v>999</v>
      </c>
      <c r="H138" s="321" t="s">
        <v>2157</v>
      </c>
      <c r="I138" s="257" t="s">
        <v>1199</v>
      </c>
      <c r="J138" s="264">
        <v>22600</v>
      </c>
      <c r="K138" s="257"/>
      <c r="L138" s="257"/>
      <c r="M138" s="257"/>
      <c r="N138" s="257"/>
      <c r="R138" s="183"/>
      <c r="S138" s="183"/>
      <c r="T138" s="183"/>
      <c r="U138" s="183"/>
      <c r="V138" s="183"/>
      <c r="W138" s="183"/>
      <c r="X138" s="183"/>
      <c r="Y138" s="183"/>
      <c r="Z138" s="183"/>
      <c r="AA138" s="183"/>
      <c r="AB138" s="183"/>
      <c r="AC138" s="183"/>
      <c r="AD138" s="183"/>
      <c r="AE138" s="183"/>
      <c r="AF138" s="183"/>
      <c r="AG138" s="183"/>
      <c r="AH138" s="183"/>
    </row>
    <row r="139" spans="2:34" s="50" customFormat="1" ht="15.75" x14ac:dyDescent="0.3">
      <c r="B139" s="263" t="str">
        <f>VLOOKUP(C139,Companies[],3,FALSE)</f>
        <v>500012327</v>
      </c>
      <c r="C139" s="257" t="s">
        <v>1982</v>
      </c>
      <c r="D139" s="257" t="s">
        <v>1958</v>
      </c>
      <c r="E139" s="257" t="s">
        <v>2012</v>
      </c>
      <c r="F139" s="257" t="s">
        <v>996</v>
      </c>
      <c r="G139" s="257" t="s">
        <v>999</v>
      </c>
      <c r="H139" s="321" t="s">
        <v>2157</v>
      </c>
      <c r="I139" s="257" t="s">
        <v>1199</v>
      </c>
      <c r="J139" s="264">
        <v>900</v>
      </c>
      <c r="K139" s="257"/>
      <c r="L139" s="257"/>
      <c r="M139" s="257"/>
      <c r="N139" s="257"/>
      <c r="R139" s="183"/>
      <c r="S139" s="183"/>
      <c r="T139" s="183"/>
      <c r="U139" s="183"/>
      <c r="V139" s="183"/>
      <c r="W139" s="183"/>
      <c r="X139" s="183"/>
      <c r="Y139" s="183"/>
      <c r="Z139" s="183"/>
      <c r="AA139" s="183"/>
      <c r="AB139" s="183"/>
      <c r="AC139" s="183"/>
      <c r="AD139" s="183"/>
      <c r="AE139" s="183"/>
      <c r="AF139" s="183"/>
      <c r="AG139" s="183"/>
      <c r="AH139" s="183"/>
    </row>
    <row r="140" spans="2:34" s="50" customFormat="1" ht="15.75" x14ac:dyDescent="0.3">
      <c r="B140" s="263" t="str">
        <f>VLOOKUP(C140,Companies[],3,FALSE)</f>
        <v>500012327</v>
      </c>
      <c r="C140" s="257" t="s">
        <v>1982</v>
      </c>
      <c r="D140" s="257" t="s">
        <v>1958</v>
      </c>
      <c r="E140" s="257" t="s">
        <v>2032</v>
      </c>
      <c r="F140" s="257" t="s">
        <v>996</v>
      </c>
      <c r="G140" s="257" t="s">
        <v>999</v>
      </c>
      <c r="H140" s="321" t="s">
        <v>2157</v>
      </c>
      <c r="I140" s="257" t="s">
        <v>1199</v>
      </c>
      <c r="J140" s="264">
        <v>21549.1</v>
      </c>
      <c r="K140" s="257"/>
      <c r="L140" s="257"/>
      <c r="M140" s="257"/>
      <c r="N140" s="257"/>
      <c r="R140" s="183"/>
      <c r="S140" s="183"/>
      <c r="T140" s="183"/>
      <c r="U140" s="183"/>
      <c r="V140" s="183"/>
      <c r="W140" s="183"/>
      <c r="X140" s="183"/>
      <c r="Y140" s="183"/>
      <c r="Z140" s="183"/>
      <c r="AA140" s="183"/>
      <c r="AB140" s="183"/>
      <c r="AC140" s="183"/>
      <c r="AD140" s="183"/>
      <c r="AE140" s="183"/>
      <c r="AF140" s="183"/>
      <c r="AG140" s="183"/>
      <c r="AH140" s="183"/>
    </row>
    <row r="141" spans="2:34" s="50" customFormat="1" ht="15.75" x14ac:dyDescent="0.3">
      <c r="B141" s="263" t="str">
        <f>VLOOKUP(C141,Companies[],3,FALSE)</f>
        <v>500012327</v>
      </c>
      <c r="C141" s="257" t="s">
        <v>1982</v>
      </c>
      <c r="D141" s="257" t="s">
        <v>1958</v>
      </c>
      <c r="E141" s="257" t="s">
        <v>2026</v>
      </c>
      <c r="F141" s="257" t="s">
        <v>996</v>
      </c>
      <c r="G141" s="257" t="s">
        <v>999</v>
      </c>
      <c r="H141" s="321" t="s">
        <v>2157</v>
      </c>
      <c r="I141" s="257" t="s">
        <v>1199</v>
      </c>
      <c r="J141" s="264">
        <v>3816.87</v>
      </c>
      <c r="K141" s="257"/>
      <c r="L141" s="257"/>
      <c r="M141" s="257"/>
      <c r="N141" s="257"/>
      <c r="R141" s="183"/>
      <c r="S141" s="183"/>
      <c r="T141" s="183"/>
      <c r="U141" s="183"/>
      <c r="V141" s="183"/>
      <c r="W141" s="183"/>
      <c r="X141" s="183"/>
      <c r="Y141" s="183"/>
      <c r="Z141" s="183"/>
      <c r="AA141" s="183"/>
      <c r="AB141" s="183"/>
      <c r="AC141" s="183"/>
      <c r="AD141" s="183"/>
      <c r="AE141" s="183"/>
      <c r="AF141" s="183"/>
      <c r="AG141" s="183"/>
      <c r="AH141" s="183"/>
    </row>
    <row r="142" spans="2:34" s="50" customFormat="1" ht="15.75" x14ac:dyDescent="0.3">
      <c r="B142" s="263" t="str">
        <f>VLOOKUP(C142,Companies[],3,FALSE)</f>
        <v>500012327</v>
      </c>
      <c r="C142" s="257" t="s">
        <v>1982</v>
      </c>
      <c r="D142" s="257" t="s">
        <v>1959</v>
      </c>
      <c r="E142" s="257" t="s">
        <v>2021</v>
      </c>
      <c r="F142" s="257" t="s">
        <v>996</v>
      </c>
      <c r="G142" s="257" t="s">
        <v>999</v>
      </c>
      <c r="H142" s="321" t="s">
        <v>2157</v>
      </c>
      <c r="I142" s="257" t="s">
        <v>1199</v>
      </c>
      <c r="J142" s="264">
        <v>298954.2</v>
      </c>
      <c r="K142" s="257"/>
      <c r="L142" s="257"/>
      <c r="M142" s="257"/>
      <c r="N142" s="257"/>
      <c r="R142" s="183"/>
      <c r="S142" s="183"/>
      <c r="T142" s="183"/>
      <c r="U142" s="183"/>
      <c r="V142" s="183"/>
      <c r="W142" s="183"/>
      <c r="X142" s="183"/>
      <c r="Y142" s="183"/>
      <c r="Z142" s="183"/>
      <c r="AA142" s="183"/>
      <c r="AB142" s="183"/>
      <c r="AC142" s="183"/>
      <c r="AD142" s="183"/>
      <c r="AE142" s="183"/>
      <c r="AF142" s="183"/>
      <c r="AG142" s="183"/>
      <c r="AH142" s="183"/>
    </row>
    <row r="143" spans="2:34" s="50" customFormat="1" ht="15.75" x14ac:dyDescent="0.3">
      <c r="B143" s="263" t="str">
        <f>VLOOKUP(C143,Companies[],3,FALSE)</f>
        <v>500012327</v>
      </c>
      <c r="C143" s="257" t="s">
        <v>1982</v>
      </c>
      <c r="D143" s="257" t="s">
        <v>1958</v>
      </c>
      <c r="E143" s="257" t="s">
        <v>2025</v>
      </c>
      <c r="F143" s="257" t="s">
        <v>996</v>
      </c>
      <c r="G143" s="257" t="s">
        <v>999</v>
      </c>
      <c r="H143" s="321" t="s">
        <v>2157</v>
      </c>
      <c r="I143" s="257" t="s">
        <v>1199</v>
      </c>
      <c r="J143" s="264">
        <v>34000</v>
      </c>
      <c r="K143" s="257"/>
      <c r="L143" s="257"/>
      <c r="M143" s="257"/>
      <c r="N143" s="257"/>
      <c r="R143" s="183"/>
      <c r="S143" s="183"/>
      <c r="T143" s="183"/>
      <c r="U143" s="183"/>
      <c r="V143" s="183"/>
      <c r="W143" s="183"/>
      <c r="X143" s="183"/>
      <c r="Y143" s="183"/>
      <c r="Z143" s="183"/>
      <c r="AA143" s="183"/>
      <c r="AB143" s="183"/>
      <c r="AC143" s="183"/>
      <c r="AD143" s="183"/>
      <c r="AE143" s="183"/>
      <c r="AF143" s="183"/>
      <c r="AG143" s="183"/>
      <c r="AH143" s="183"/>
    </row>
    <row r="144" spans="2:34" s="50" customFormat="1" ht="15.75" x14ac:dyDescent="0.3">
      <c r="B144" s="263" t="str">
        <f>VLOOKUP(C144,Companies[],3,FALSE)</f>
        <v>500012327</v>
      </c>
      <c r="C144" s="257" t="s">
        <v>1982</v>
      </c>
      <c r="D144" s="257" t="s">
        <v>1958</v>
      </c>
      <c r="E144" s="257" t="s">
        <v>2028</v>
      </c>
      <c r="F144" s="257" t="s">
        <v>996</v>
      </c>
      <c r="G144" s="257" t="s">
        <v>999</v>
      </c>
      <c r="H144" s="321" t="s">
        <v>2157</v>
      </c>
      <c r="I144" s="257" t="s">
        <v>1199</v>
      </c>
      <c r="J144" s="264">
        <v>36122.35</v>
      </c>
      <c r="K144" s="257"/>
      <c r="L144" s="257"/>
      <c r="M144" s="257"/>
      <c r="N144" s="257"/>
      <c r="R144" s="183"/>
      <c r="S144" s="183"/>
      <c r="T144" s="183"/>
      <c r="U144" s="183"/>
      <c r="V144" s="183"/>
      <c r="W144" s="183"/>
      <c r="X144" s="183"/>
      <c r="Y144" s="183"/>
      <c r="Z144" s="183"/>
      <c r="AA144" s="183"/>
      <c r="AB144" s="183"/>
      <c r="AC144" s="183"/>
      <c r="AD144" s="183"/>
      <c r="AE144" s="183"/>
      <c r="AF144" s="183"/>
      <c r="AG144" s="183"/>
      <c r="AH144" s="183"/>
    </row>
    <row r="145" spans="2:34" s="50" customFormat="1" ht="15.75" x14ac:dyDescent="0.3">
      <c r="B145" s="263" t="str">
        <f>VLOOKUP(C145,Companies[],3,FALSE)</f>
        <v>500012327</v>
      </c>
      <c r="C145" s="257" t="s">
        <v>1982</v>
      </c>
      <c r="D145" s="257" t="s">
        <v>1958</v>
      </c>
      <c r="E145" s="257" t="s">
        <v>2023</v>
      </c>
      <c r="F145" s="257" t="s">
        <v>996</v>
      </c>
      <c r="G145" s="257" t="s">
        <v>999</v>
      </c>
      <c r="H145" s="321" t="s">
        <v>2157</v>
      </c>
      <c r="I145" s="257" t="s">
        <v>1199</v>
      </c>
      <c r="J145" s="264">
        <v>27380.579999999998</v>
      </c>
      <c r="K145" s="257"/>
      <c r="L145" s="257"/>
      <c r="M145" s="257"/>
      <c r="N145" s="257"/>
      <c r="R145" s="183"/>
      <c r="S145" s="183"/>
      <c r="T145" s="183"/>
      <c r="U145" s="183"/>
      <c r="V145" s="183"/>
      <c r="W145" s="183"/>
      <c r="X145" s="183"/>
      <c r="Y145" s="183"/>
      <c r="Z145" s="183"/>
      <c r="AA145" s="183"/>
      <c r="AB145" s="183"/>
      <c r="AC145" s="183"/>
      <c r="AD145" s="183"/>
      <c r="AE145" s="183"/>
      <c r="AF145" s="183"/>
      <c r="AG145" s="183"/>
      <c r="AH145" s="183"/>
    </row>
    <row r="146" spans="2:34" s="50" customFormat="1" ht="15.75" x14ac:dyDescent="0.3">
      <c r="B146" s="263" t="str">
        <f>VLOOKUP(C146,Companies[],3,FALSE)</f>
        <v>500008555</v>
      </c>
      <c r="C146" s="257" t="s">
        <v>1965</v>
      </c>
      <c r="D146" s="257" t="s">
        <v>1958</v>
      </c>
      <c r="E146" s="257" t="s">
        <v>2029</v>
      </c>
      <c r="F146" s="257" t="s">
        <v>996</v>
      </c>
      <c r="G146" s="257" t="s">
        <v>999</v>
      </c>
      <c r="H146" s="321" t="s">
        <v>2164</v>
      </c>
      <c r="I146" s="257" t="s">
        <v>1199</v>
      </c>
      <c r="J146" s="264">
        <v>1716.84</v>
      </c>
      <c r="K146" s="257"/>
      <c r="L146" s="257"/>
      <c r="M146" s="257"/>
      <c r="N146" s="257"/>
      <c r="R146" s="183"/>
      <c r="S146" s="183"/>
      <c r="T146" s="183"/>
      <c r="U146" s="183"/>
      <c r="V146" s="183"/>
      <c r="W146" s="183"/>
      <c r="X146" s="183"/>
      <c r="Y146" s="183"/>
      <c r="Z146" s="183"/>
      <c r="AA146" s="183"/>
      <c r="AB146" s="183"/>
      <c r="AC146" s="183"/>
      <c r="AD146" s="183"/>
      <c r="AE146" s="183"/>
      <c r="AF146" s="183"/>
      <c r="AG146" s="183"/>
      <c r="AH146" s="183"/>
    </row>
    <row r="147" spans="2:34" s="50" customFormat="1" ht="15.75" x14ac:dyDescent="0.3">
      <c r="B147" s="263" t="str">
        <f>VLOOKUP(C147,Companies[],3,FALSE)</f>
        <v>500008555</v>
      </c>
      <c r="C147" s="257" t="s">
        <v>1965</v>
      </c>
      <c r="D147" s="257" t="s">
        <v>1958</v>
      </c>
      <c r="E147" s="257" t="s">
        <v>2011</v>
      </c>
      <c r="F147" s="257" t="s">
        <v>996</v>
      </c>
      <c r="G147" s="257" t="s">
        <v>999</v>
      </c>
      <c r="H147" s="321" t="s">
        <v>2164</v>
      </c>
      <c r="I147" s="257" t="s">
        <v>1199</v>
      </c>
      <c r="J147" s="264">
        <v>1882.1399999999999</v>
      </c>
      <c r="K147" s="257"/>
      <c r="L147" s="257"/>
      <c r="M147" s="257"/>
      <c r="N147" s="257"/>
      <c r="R147" s="183"/>
      <c r="S147" s="183"/>
      <c r="T147" s="183"/>
      <c r="U147" s="183"/>
      <c r="V147" s="183"/>
      <c r="W147" s="183"/>
      <c r="X147" s="183"/>
      <c r="Y147" s="183"/>
      <c r="Z147" s="183"/>
      <c r="AA147" s="183"/>
      <c r="AB147" s="183"/>
      <c r="AC147" s="183"/>
      <c r="AD147" s="183"/>
      <c r="AE147" s="183"/>
      <c r="AF147" s="183"/>
      <c r="AG147" s="183"/>
      <c r="AH147" s="183"/>
    </row>
    <row r="148" spans="2:34" s="50" customFormat="1" ht="15.75" x14ac:dyDescent="0.3">
      <c r="B148" s="263" t="str">
        <f>VLOOKUP(C148,Companies[],3,FALSE)</f>
        <v>500008555</v>
      </c>
      <c r="C148" s="257" t="s">
        <v>1965</v>
      </c>
      <c r="D148" s="257" t="s">
        <v>1958</v>
      </c>
      <c r="E148" s="257" t="s">
        <v>2030</v>
      </c>
      <c r="F148" s="257" t="s">
        <v>996</v>
      </c>
      <c r="G148" s="257" t="s">
        <v>999</v>
      </c>
      <c r="H148" s="321" t="s">
        <v>2164</v>
      </c>
      <c r="I148" s="257" t="s">
        <v>1199</v>
      </c>
      <c r="J148" s="264">
        <v>17196.2</v>
      </c>
      <c r="K148" s="257"/>
      <c r="L148" s="257"/>
      <c r="M148" s="257"/>
      <c r="N148" s="257"/>
      <c r="R148" s="183"/>
      <c r="S148" s="183"/>
      <c r="T148" s="183"/>
      <c r="U148" s="183"/>
      <c r="V148" s="183"/>
      <c r="W148" s="183"/>
      <c r="X148" s="183"/>
      <c r="Y148" s="183"/>
      <c r="Z148" s="183"/>
      <c r="AA148" s="183"/>
      <c r="AB148" s="183"/>
      <c r="AC148" s="183"/>
      <c r="AD148" s="183"/>
      <c r="AE148" s="183"/>
      <c r="AF148" s="183"/>
      <c r="AG148" s="183"/>
      <c r="AH148" s="183"/>
    </row>
    <row r="149" spans="2:34" s="50" customFormat="1" ht="15.75" x14ac:dyDescent="0.3">
      <c r="B149" s="263" t="str">
        <f>VLOOKUP(C149,Companies[],3,FALSE)</f>
        <v>500008555</v>
      </c>
      <c r="C149" s="257" t="s">
        <v>1965</v>
      </c>
      <c r="D149" s="257" t="s">
        <v>1961</v>
      </c>
      <c r="E149" s="257" t="s">
        <v>2051</v>
      </c>
      <c r="F149" s="257" t="s">
        <v>996</v>
      </c>
      <c r="G149" s="257" t="s">
        <v>999</v>
      </c>
      <c r="H149" s="321" t="s">
        <v>2164</v>
      </c>
      <c r="I149" s="257" t="s">
        <v>1199</v>
      </c>
      <c r="J149" s="264">
        <v>8200</v>
      </c>
      <c r="K149" s="257"/>
      <c r="L149" s="257"/>
      <c r="M149" s="257"/>
      <c r="N149" s="257"/>
      <c r="R149" s="183"/>
      <c r="S149" s="183"/>
      <c r="T149" s="183"/>
      <c r="U149" s="183"/>
      <c r="V149" s="183"/>
      <c r="W149" s="183"/>
      <c r="X149" s="183"/>
      <c r="Y149" s="183"/>
      <c r="Z149" s="183"/>
      <c r="AA149" s="183"/>
      <c r="AB149" s="183"/>
      <c r="AC149" s="183"/>
      <c r="AD149" s="183"/>
      <c r="AE149" s="183"/>
      <c r="AF149" s="183"/>
      <c r="AG149" s="183"/>
      <c r="AH149" s="183"/>
    </row>
    <row r="150" spans="2:34" s="50" customFormat="1" ht="15.75" x14ac:dyDescent="0.3">
      <c r="B150" s="263" t="str">
        <f>VLOOKUP(C150,Companies[],3,FALSE)</f>
        <v>500008555</v>
      </c>
      <c r="C150" s="257" t="s">
        <v>1965</v>
      </c>
      <c r="D150" s="257" t="s">
        <v>1958</v>
      </c>
      <c r="E150" s="257" t="s">
        <v>2033</v>
      </c>
      <c r="F150" s="257" t="s">
        <v>996</v>
      </c>
      <c r="G150" s="257" t="s">
        <v>999</v>
      </c>
      <c r="H150" s="321" t="s">
        <v>2164</v>
      </c>
      <c r="I150" s="257" t="s">
        <v>1199</v>
      </c>
      <c r="J150" s="264">
        <v>29985</v>
      </c>
      <c r="K150" s="257"/>
      <c r="L150" s="257"/>
      <c r="M150" s="257"/>
      <c r="N150" s="257"/>
      <c r="R150" s="183"/>
      <c r="S150" s="183"/>
      <c r="T150" s="183"/>
      <c r="U150" s="183"/>
      <c r="V150" s="183"/>
      <c r="W150" s="183"/>
      <c r="X150" s="183"/>
      <c r="Y150" s="183"/>
      <c r="Z150" s="183"/>
      <c r="AA150" s="183"/>
      <c r="AB150" s="183"/>
      <c r="AC150" s="183"/>
      <c r="AD150" s="183"/>
      <c r="AE150" s="183"/>
      <c r="AF150" s="183"/>
      <c r="AG150" s="183"/>
      <c r="AH150" s="183"/>
    </row>
    <row r="151" spans="2:34" s="50" customFormat="1" ht="15.75" x14ac:dyDescent="0.3">
      <c r="B151" s="263" t="str">
        <f>VLOOKUP(C151,Companies[],3,FALSE)</f>
        <v>500008555</v>
      </c>
      <c r="C151" s="257" t="s">
        <v>1965</v>
      </c>
      <c r="D151" s="257" t="s">
        <v>1958</v>
      </c>
      <c r="E151" s="257" t="s">
        <v>2027</v>
      </c>
      <c r="F151" s="257" t="s">
        <v>996</v>
      </c>
      <c r="G151" s="257" t="s">
        <v>999</v>
      </c>
      <c r="H151" s="321" t="s">
        <v>2164</v>
      </c>
      <c r="I151" s="257" t="s">
        <v>1199</v>
      </c>
      <c r="J151" s="264">
        <v>37800</v>
      </c>
      <c r="K151" s="257"/>
      <c r="L151" s="257"/>
      <c r="M151" s="257"/>
      <c r="N151" s="257"/>
      <c r="R151" s="183"/>
      <c r="S151" s="183"/>
      <c r="T151" s="183"/>
      <c r="U151" s="183"/>
      <c r="V151" s="183"/>
      <c r="W151" s="183"/>
      <c r="X151" s="183"/>
      <c r="Y151" s="183"/>
      <c r="Z151" s="183"/>
      <c r="AA151" s="183"/>
      <c r="AB151" s="183"/>
      <c r="AC151" s="183"/>
      <c r="AD151" s="183"/>
      <c r="AE151" s="183"/>
      <c r="AF151" s="183"/>
      <c r="AG151" s="183"/>
      <c r="AH151" s="183"/>
    </row>
    <row r="152" spans="2:34" s="50" customFormat="1" ht="15.75" x14ac:dyDescent="0.3">
      <c r="B152" s="263" t="str">
        <f>VLOOKUP(C152,Companies[],3,FALSE)</f>
        <v>500008555</v>
      </c>
      <c r="C152" s="257" t="s">
        <v>1965</v>
      </c>
      <c r="D152" s="257" t="s">
        <v>1958</v>
      </c>
      <c r="E152" s="257" t="s">
        <v>2012</v>
      </c>
      <c r="F152" s="257" t="s">
        <v>996</v>
      </c>
      <c r="G152" s="257" t="s">
        <v>999</v>
      </c>
      <c r="H152" s="321" t="s">
        <v>2164</v>
      </c>
      <c r="I152" s="257" t="s">
        <v>1199</v>
      </c>
      <c r="J152" s="264">
        <v>900</v>
      </c>
      <c r="K152" s="257"/>
      <c r="L152" s="257"/>
      <c r="M152" s="257"/>
      <c r="N152" s="257"/>
      <c r="R152" s="183"/>
      <c r="S152" s="183"/>
      <c r="T152" s="183"/>
      <c r="U152" s="183"/>
      <c r="V152" s="183"/>
      <c r="W152" s="183"/>
      <c r="X152" s="183"/>
      <c r="Y152" s="183"/>
      <c r="Z152" s="183"/>
      <c r="AA152" s="183"/>
      <c r="AB152" s="183"/>
      <c r="AC152" s="183"/>
      <c r="AD152" s="183"/>
      <c r="AE152" s="183"/>
      <c r="AF152" s="183"/>
      <c r="AG152" s="183"/>
      <c r="AH152" s="183"/>
    </row>
    <row r="153" spans="2:34" s="50" customFormat="1" ht="15.75" x14ac:dyDescent="0.3">
      <c r="B153" s="263" t="str">
        <f>VLOOKUP(C153,Companies[],3,FALSE)</f>
        <v>500008555</v>
      </c>
      <c r="C153" s="257" t="s">
        <v>1965</v>
      </c>
      <c r="D153" s="257" t="s">
        <v>1958</v>
      </c>
      <c r="E153" s="257" t="s">
        <v>2032</v>
      </c>
      <c r="F153" s="257" t="s">
        <v>996</v>
      </c>
      <c r="G153" s="257" t="s">
        <v>999</v>
      </c>
      <c r="H153" s="321" t="s">
        <v>2164</v>
      </c>
      <c r="I153" s="257" t="s">
        <v>1199</v>
      </c>
      <c r="J153" s="264">
        <v>100</v>
      </c>
      <c r="K153" s="257"/>
      <c r="L153" s="257"/>
      <c r="M153" s="257"/>
      <c r="N153" s="257"/>
      <c r="R153" s="183"/>
      <c r="S153" s="183"/>
      <c r="T153" s="183"/>
      <c r="U153" s="183"/>
      <c r="V153" s="183"/>
      <c r="W153" s="183"/>
      <c r="X153" s="183"/>
      <c r="Y153" s="183"/>
      <c r="Z153" s="183"/>
      <c r="AA153" s="183"/>
      <c r="AB153" s="183"/>
      <c r="AC153" s="183"/>
      <c r="AD153" s="183"/>
      <c r="AE153" s="183"/>
      <c r="AF153" s="183"/>
      <c r="AG153" s="183"/>
      <c r="AH153" s="183"/>
    </row>
    <row r="154" spans="2:34" s="50" customFormat="1" ht="15.75" x14ac:dyDescent="0.3">
      <c r="B154" s="263" t="str">
        <f>VLOOKUP(C154,Companies[],3,FALSE)</f>
        <v>500008555</v>
      </c>
      <c r="C154" s="257" t="s">
        <v>1965</v>
      </c>
      <c r="D154" s="257" t="s">
        <v>1958</v>
      </c>
      <c r="E154" s="257" t="s">
        <v>2024</v>
      </c>
      <c r="F154" s="257" t="s">
        <v>996</v>
      </c>
      <c r="G154" s="257" t="s">
        <v>999</v>
      </c>
      <c r="H154" s="321" t="s">
        <v>2164</v>
      </c>
      <c r="I154" s="257" t="s">
        <v>1199</v>
      </c>
      <c r="J154" s="264">
        <v>78511.849999999991</v>
      </c>
      <c r="K154" s="257"/>
      <c r="L154" s="257"/>
      <c r="M154" s="257"/>
      <c r="N154" s="257"/>
      <c r="R154" s="183"/>
      <c r="S154" s="183"/>
      <c r="T154" s="183"/>
      <c r="U154" s="183"/>
      <c r="V154" s="183"/>
      <c r="W154" s="183"/>
      <c r="X154" s="183"/>
      <c r="Y154" s="183"/>
      <c r="Z154" s="183"/>
      <c r="AA154" s="183"/>
      <c r="AB154" s="183"/>
      <c r="AC154" s="183"/>
      <c r="AD154" s="183"/>
      <c r="AE154" s="183"/>
      <c r="AF154" s="183"/>
      <c r="AG154" s="183"/>
      <c r="AH154" s="183"/>
    </row>
    <row r="155" spans="2:34" s="50" customFormat="1" ht="15.75" x14ac:dyDescent="0.3">
      <c r="B155" s="263" t="str">
        <f>VLOOKUP(C155,Companies[],3,FALSE)</f>
        <v>500008555</v>
      </c>
      <c r="C155" s="257" t="s">
        <v>1965</v>
      </c>
      <c r="D155" s="257" t="s">
        <v>1958</v>
      </c>
      <c r="E155" s="257" t="s">
        <v>2026</v>
      </c>
      <c r="F155" s="257" t="s">
        <v>996</v>
      </c>
      <c r="G155" s="257" t="s">
        <v>999</v>
      </c>
      <c r="H155" s="321" t="s">
        <v>2164</v>
      </c>
      <c r="I155" s="257" t="s">
        <v>1199</v>
      </c>
      <c r="J155" s="264">
        <v>51702.080000000002</v>
      </c>
      <c r="K155" s="257"/>
      <c r="L155" s="257"/>
      <c r="M155" s="257"/>
      <c r="N155" s="257"/>
      <c r="R155" s="183"/>
      <c r="S155" s="183"/>
      <c r="T155" s="183"/>
      <c r="U155" s="183"/>
      <c r="V155" s="183"/>
      <c r="W155" s="183"/>
      <c r="X155" s="183"/>
      <c r="Y155" s="183"/>
      <c r="Z155" s="183"/>
      <c r="AA155" s="183"/>
      <c r="AB155" s="183"/>
      <c r="AC155" s="183"/>
      <c r="AD155" s="183"/>
      <c r="AE155" s="183"/>
      <c r="AF155" s="183"/>
      <c r="AG155" s="183"/>
      <c r="AH155" s="183"/>
    </row>
    <row r="156" spans="2:34" s="50" customFormat="1" ht="15.75" x14ac:dyDescent="0.3">
      <c r="B156" s="263" t="str">
        <f>VLOOKUP(C156,Companies[],3,FALSE)</f>
        <v>500008555</v>
      </c>
      <c r="C156" s="257" t="s">
        <v>1965</v>
      </c>
      <c r="D156" s="257" t="s">
        <v>1959</v>
      </c>
      <c r="E156" s="257" t="s">
        <v>2021</v>
      </c>
      <c r="F156" s="257" t="s">
        <v>996</v>
      </c>
      <c r="G156" s="257" t="s">
        <v>999</v>
      </c>
      <c r="H156" s="321" t="s">
        <v>2164</v>
      </c>
      <c r="I156" s="257" t="s">
        <v>1199</v>
      </c>
      <c r="J156" s="264">
        <v>417130.66000000003</v>
      </c>
      <c r="K156" s="257"/>
      <c r="L156" s="257"/>
      <c r="M156" s="257"/>
      <c r="N156" s="257"/>
      <c r="R156" s="183"/>
      <c r="S156" s="183"/>
      <c r="T156" s="183"/>
      <c r="U156" s="183"/>
      <c r="V156" s="183"/>
      <c r="W156" s="183"/>
      <c r="X156" s="183"/>
      <c r="Y156" s="183"/>
      <c r="Z156" s="183"/>
      <c r="AA156" s="183"/>
      <c r="AB156" s="183"/>
      <c r="AC156" s="183"/>
      <c r="AD156" s="183"/>
      <c r="AE156" s="183"/>
      <c r="AF156" s="183"/>
      <c r="AG156" s="183"/>
      <c r="AH156" s="183"/>
    </row>
    <row r="157" spans="2:34" s="50" customFormat="1" ht="15.75" x14ac:dyDescent="0.3">
      <c r="B157" s="263" t="str">
        <f>VLOOKUP(C157,Companies[],3,FALSE)</f>
        <v>500008555</v>
      </c>
      <c r="C157" s="257" t="s">
        <v>1965</v>
      </c>
      <c r="D157" s="257" t="s">
        <v>1958</v>
      </c>
      <c r="E157" s="257" t="s">
        <v>2054</v>
      </c>
      <c r="F157" s="257" t="s">
        <v>996</v>
      </c>
      <c r="G157" s="257" t="s">
        <v>999</v>
      </c>
      <c r="H157" s="321" t="s">
        <v>2164</v>
      </c>
      <c r="I157" s="257" t="s">
        <v>1199</v>
      </c>
      <c r="J157" s="264">
        <v>400</v>
      </c>
      <c r="K157" s="257"/>
      <c r="L157" s="257"/>
      <c r="M157" s="257"/>
      <c r="N157" s="257"/>
      <c r="R157" s="183"/>
      <c r="S157" s="183"/>
      <c r="T157" s="183"/>
      <c r="U157" s="183"/>
      <c r="V157" s="183"/>
      <c r="W157" s="183"/>
      <c r="X157" s="183"/>
      <c r="Y157" s="183"/>
      <c r="Z157" s="183"/>
      <c r="AA157" s="183"/>
      <c r="AB157" s="183"/>
      <c r="AC157" s="183"/>
      <c r="AD157" s="183"/>
      <c r="AE157" s="183"/>
      <c r="AF157" s="183"/>
      <c r="AG157" s="183"/>
      <c r="AH157" s="183"/>
    </row>
    <row r="158" spans="2:34" s="50" customFormat="1" ht="15.75" x14ac:dyDescent="0.3">
      <c r="B158" s="263" t="str">
        <f>VLOOKUP(C158,Companies[],3,FALSE)</f>
        <v>500008555</v>
      </c>
      <c r="C158" s="257" t="s">
        <v>1965</v>
      </c>
      <c r="D158" s="257" t="s">
        <v>1958</v>
      </c>
      <c r="E158" s="257" t="s">
        <v>2025</v>
      </c>
      <c r="F158" s="257" t="s">
        <v>996</v>
      </c>
      <c r="G158" s="257" t="s">
        <v>999</v>
      </c>
      <c r="H158" s="321" t="s">
        <v>2164</v>
      </c>
      <c r="I158" s="257" t="s">
        <v>1199</v>
      </c>
      <c r="J158" s="264">
        <v>76200</v>
      </c>
      <c r="K158" s="257"/>
      <c r="L158" s="257"/>
      <c r="M158" s="257"/>
      <c r="N158" s="257"/>
      <c r="R158" s="183"/>
      <c r="S158" s="183"/>
      <c r="T158" s="183"/>
      <c r="U158" s="183"/>
      <c r="V158" s="183"/>
      <c r="W158" s="183"/>
      <c r="X158" s="183"/>
      <c r="Y158" s="183"/>
      <c r="Z158" s="183"/>
      <c r="AA158" s="183"/>
      <c r="AB158" s="183"/>
      <c r="AC158" s="183"/>
      <c r="AD158" s="183"/>
      <c r="AE158" s="183"/>
      <c r="AF158" s="183"/>
      <c r="AG158" s="183"/>
      <c r="AH158" s="183"/>
    </row>
    <row r="159" spans="2:34" s="50" customFormat="1" ht="15.75" x14ac:dyDescent="0.3">
      <c r="B159" s="263" t="str">
        <f>VLOOKUP(C159,Companies[],3,FALSE)</f>
        <v>500008555</v>
      </c>
      <c r="C159" s="257" t="s">
        <v>1965</v>
      </c>
      <c r="D159" s="257" t="s">
        <v>1958</v>
      </c>
      <c r="E159" s="257" t="s">
        <v>2028</v>
      </c>
      <c r="F159" s="257" t="s">
        <v>996</v>
      </c>
      <c r="G159" s="257" t="s">
        <v>999</v>
      </c>
      <c r="H159" s="321" t="s">
        <v>2164</v>
      </c>
      <c r="I159" s="257" t="s">
        <v>1199</v>
      </c>
      <c r="J159" s="264">
        <v>160.68</v>
      </c>
      <c r="K159" s="257"/>
      <c r="L159" s="257"/>
      <c r="M159" s="257"/>
      <c r="N159" s="257"/>
      <c r="R159" s="183"/>
      <c r="S159" s="183"/>
      <c r="T159" s="183"/>
      <c r="U159" s="183"/>
      <c r="V159" s="183"/>
      <c r="W159" s="183"/>
      <c r="X159" s="183"/>
      <c r="Y159" s="183"/>
      <c r="Z159" s="183"/>
      <c r="AA159" s="183"/>
      <c r="AB159" s="183"/>
      <c r="AC159" s="183"/>
      <c r="AD159" s="183"/>
      <c r="AE159" s="183"/>
      <c r="AF159" s="183"/>
      <c r="AG159" s="183"/>
      <c r="AH159" s="183"/>
    </row>
    <row r="160" spans="2:34" s="50" customFormat="1" ht="15.75" x14ac:dyDescent="0.3">
      <c r="B160" s="263" t="str">
        <f>VLOOKUP(C160,Companies[],3,FALSE)</f>
        <v>500008555</v>
      </c>
      <c r="C160" s="257" t="s">
        <v>1965</v>
      </c>
      <c r="D160" s="257" t="s">
        <v>1958</v>
      </c>
      <c r="E160" s="257" t="s">
        <v>2023</v>
      </c>
      <c r="F160" s="257" t="s">
        <v>996</v>
      </c>
      <c r="G160" s="257" t="s">
        <v>999</v>
      </c>
      <c r="H160" s="321" t="s">
        <v>2164</v>
      </c>
      <c r="I160" s="257" t="s">
        <v>1199</v>
      </c>
      <c r="J160" s="264">
        <v>13827.76</v>
      </c>
      <c r="K160" s="257"/>
      <c r="L160" s="257"/>
      <c r="M160" s="257"/>
      <c r="N160" s="257"/>
      <c r="R160" s="183"/>
      <c r="S160" s="183"/>
      <c r="T160" s="183"/>
      <c r="U160" s="183"/>
      <c r="V160" s="183"/>
      <c r="W160" s="183"/>
      <c r="X160" s="183"/>
      <c r="Y160" s="183"/>
      <c r="Z160" s="183"/>
      <c r="AA160" s="183"/>
      <c r="AB160" s="183"/>
      <c r="AC160" s="183"/>
      <c r="AD160" s="183"/>
      <c r="AE160" s="183"/>
      <c r="AF160" s="183"/>
      <c r="AG160" s="183"/>
      <c r="AH160" s="183"/>
    </row>
    <row r="161" spans="2:34" s="50" customFormat="1" ht="15.75" x14ac:dyDescent="0.3">
      <c r="B161" s="263" t="str">
        <f>VLOOKUP(C161,Companies[],3,FALSE)</f>
        <v>500008555</v>
      </c>
      <c r="C161" s="257" t="s">
        <v>1965</v>
      </c>
      <c r="D161" s="257" t="s">
        <v>1961</v>
      </c>
      <c r="E161" s="257" t="s">
        <v>2055</v>
      </c>
      <c r="F161" s="257" t="s">
        <v>996</v>
      </c>
      <c r="G161" s="257" t="s">
        <v>999</v>
      </c>
      <c r="H161" s="321" t="s">
        <v>2164</v>
      </c>
      <c r="I161" s="257" t="s">
        <v>1199</v>
      </c>
      <c r="J161" s="264">
        <v>1200</v>
      </c>
      <c r="K161" s="257"/>
      <c r="L161" s="257"/>
      <c r="M161" s="257"/>
      <c r="N161" s="257"/>
      <c r="R161" s="183"/>
      <c r="S161" s="183"/>
      <c r="T161" s="183"/>
      <c r="U161" s="183"/>
      <c r="V161" s="183"/>
      <c r="W161" s="183"/>
      <c r="X161" s="183"/>
      <c r="Y161" s="183"/>
      <c r="Z161" s="183"/>
      <c r="AA161" s="183"/>
      <c r="AB161" s="183"/>
      <c r="AC161" s="183"/>
      <c r="AD161" s="183"/>
      <c r="AE161" s="183"/>
      <c r="AF161" s="183"/>
      <c r="AG161" s="183"/>
      <c r="AH161" s="183"/>
    </row>
    <row r="162" spans="2:34" s="50" customFormat="1" ht="15.75" x14ac:dyDescent="0.3">
      <c r="B162" s="263" t="str">
        <f>VLOOKUP(C162,Companies[],3,FALSE)</f>
        <v>500008555</v>
      </c>
      <c r="C162" s="257" t="s">
        <v>1965</v>
      </c>
      <c r="D162" s="257" t="s">
        <v>1958</v>
      </c>
      <c r="E162" s="257" t="s">
        <v>2062</v>
      </c>
      <c r="F162" s="257" t="s">
        <v>996</v>
      </c>
      <c r="G162" s="257" t="s">
        <v>999</v>
      </c>
      <c r="H162" s="321" t="s">
        <v>2164</v>
      </c>
      <c r="I162" s="257" t="s">
        <v>1199</v>
      </c>
      <c r="J162" s="264">
        <v>200</v>
      </c>
      <c r="K162" s="257"/>
      <c r="L162" s="257"/>
      <c r="M162" s="257"/>
      <c r="N162" s="257"/>
      <c r="R162" s="183"/>
      <c r="S162" s="183"/>
      <c r="T162" s="183"/>
      <c r="U162" s="183"/>
      <c r="V162" s="183"/>
      <c r="W162" s="183"/>
      <c r="X162" s="183"/>
      <c r="Y162" s="183"/>
      <c r="Z162" s="183"/>
      <c r="AA162" s="183"/>
      <c r="AB162" s="183"/>
      <c r="AC162" s="183"/>
      <c r="AD162" s="183"/>
      <c r="AE162" s="183"/>
      <c r="AF162" s="183"/>
      <c r="AG162" s="183"/>
      <c r="AH162" s="183"/>
    </row>
    <row r="163" spans="2:34" s="50" customFormat="1" ht="15.75" x14ac:dyDescent="0.3">
      <c r="B163" s="263" t="str">
        <f>VLOOKUP(C163,Companies[],3,FALSE)</f>
        <v>500008555</v>
      </c>
      <c r="C163" s="257" t="s">
        <v>1965</v>
      </c>
      <c r="D163" s="257" t="s">
        <v>1958</v>
      </c>
      <c r="E163" s="257" t="s">
        <v>2063</v>
      </c>
      <c r="F163" s="257" t="s">
        <v>996</v>
      </c>
      <c r="G163" s="257" t="s">
        <v>999</v>
      </c>
      <c r="H163" s="321" t="s">
        <v>2164</v>
      </c>
      <c r="I163" s="257" t="s">
        <v>1199</v>
      </c>
      <c r="J163" s="264">
        <v>1470</v>
      </c>
      <c r="K163" s="257"/>
      <c r="L163" s="257"/>
      <c r="M163" s="257"/>
      <c r="N163" s="257"/>
      <c r="R163" s="183"/>
      <c r="S163" s="183"/>
      <c r="T163" s="183"/>
      <c r="U163" s="183"/>
      <c r="V163" s="183"/>
      <c r="W163" s="183"/>
      <c r="X163" s="183"/>
      <c r="Y163" s="183"/>
      <c r="Z163" s="183"/>
      <c r="AA163" s="183"/>
      <c r="AB163" s="183"/>
      <c r="AC163" s="183"/>
      <c r="AD163" s="183"/>
      <c r="AE163" s="183"/>
      <c r="AF163" s="183"/>
      <c r="AG163" s="183"/>
      <c r="AH163" s="183"/>
    </row>
    <row r="164" spans="2:34" s="50" customFormat="1" ht="15.75" x14ac:dyDescent="0.3">
      <c r="B164" s="263" t="str">
        <f>VLOOKUP(C164,Companies[],3,FALSE)</f>
        <v>500008555</v>
      </c>
      <c r="C164" s="257" t="s">
        <v>1965</v>
      </c>
      <c r="D164" s="257" t="s">
        <v>1958</v>
      </c>
      <c r="E164" s="257" t="s">
        <v>2064</v>
      </c>
      <c r="F164" s="257" t="s">
        <v>996</v>
      </c>
      <c r="G164" s="257" t="s">
        <v>999</v>
      </c>
      <c r="H164" s="321" t="s">
        <v>2164</v>
      </c>
      <c r="I164" s="257" t="s">
        <v>1199</v>
      </c>
      <c r="J164" s="264">
        <v>15000</v>
      </c>
      <c r="K164" s="257"/>
      <c r="L164" s="257"/>
      <c r="M164" s="257"/>
      <c r="N164" s="257"/>
      <c r="R164" s="183"/>
      <c r="S164" s="183"/>
      <c r="T164" s="183"/>
      <c r="U164" s="183"/>
      <c r="V164" s="183"/>
      <c r="W164" s="183"/>
      <c r="X164" s="183"/>
      <c r="Y164" s="183"/>
      <c r="Z164" s="183"/>
      <c r="AA164" s="183"/>
      <c r="AB164" s="183"/>
      <c r="AC164" s="183"/>
      <c r="AD164" s="183"/>
      <c r="AE164" s="183"/>
      <c r="AF164" s="183"/>
      <c r="AG164" s="183"/>
      <c r="AH164" s="183"/>
    </row>
    <row r="165" spans="2:34" s="50" customFormat="1" ht="15.75" x14ac:dyDescent="0.3">
      <c r="B165" s="263" t="str">
        <f>VLOOKUP(C165,Companies[],3,FALSE)</f>
        <v>500008555</v>
      </c>
      <c r="C165" s="257" t="s">
        <v>1965</v>
      </c>
      <c r="D165" s="257" t="s">
        <v>1958</v>
      </c>
      <c r="E165" s="257" t="s">
        <v>2037</v>
      </c>
      <c r="F165" s="257" t="s">
        <v>996</v>
      </c>
      <c r="G165" s="257" t="s">
        <v>999</v>
      </c>
      <c r="H165" s="321" t="s">
        <v>2164</v>
      </c>
      <c r="I165" s="257" t="s">
        <v>1199</v>
      </c>
      <c r="J165" s="264">
        <v>1480</v>
      </c>
      <c r="K165" s="257"/>
      <c r="L165" s="257"/>
      <c r="M165" s="257"/>
      <c r="N165" s="257"/>
      <c r="R165" s="183"/>
      <c r="S165" s="183"/>
      <c r="T165" s="183"/>
      <c r="U165" s="183"/>
      <c r="V165" s="183"/>
      <c r="W165" s="183"/>
      <c r="X165" s="183"/>
      <c r="Y165" s="183"/>
      <c r="Z165" s="183"/>
      <c r="AA165" s="183"/>
      <c r="AB165" s="183"/>
      <c r="AC165" s="183"/>
      <c r="AD165" s="183"/>
      <c r="AE165" s="183"/>
      <c r="AF165" s="183"/>
      <c r="AG165" s="183"/>
      <c r="AH165" s="183"/>
    </row>
    <row r="166" spans="2:34" s="50" customFormat="1" ht="15.75" x14ac:dyDescent="0.3">
      <c r="B166" s="263" t="str">
        <f>VLOOKUP(C166,Companies[],3,FALSE)</f>
        <v>500008555</v>
      </c>
      <c r="C166" s="257" t="s">
        <v>1965</v>
      </c>
      <c r="D166" s="257" t="s">
        <v>1958</v>
      </c>
      <c r="E166" s="257" t="s">
        <v>1993</v>
      </c>
      <c r="F166" s="257" t="s">
        <v>996</v>
      </c>
      <c r="G166" s="257" t="s">
        <v>999</v>
      </c>
      <c r="H166" s="321" t="s">
        <v>2164</v>
      </c>
      <c r="I166" s="257" t="s">
        <v>1199</v>
      </c>
      <c r="J166" s="264">
        <v>82.29</v>
      </c>
      <c r="K166" s="257"/>
      <c r="L166" s="257"/>
      <c r="M166" s="257"/>
      <c r="N166" s="257"/>
      <c r="R166" s="183"/>
      <c r="S166" s="183"/>
      <c r="T166" s="183"/>
      <c r="U166" s="183"/>
      <c r="V166" s="183"/>
      <c r="W166" s="183"/>
      <c r="X166" s="183"/>
      <c r="Y166" s="183"/>
      <c r="Z166" s="183"/>
      <c r="AA166" s="183"/>
      <c r="AB166" s="183"/>
      <c r="AC166" s="183"/>
      <c r="AD166" s="183"/>
      <c r="AE166" s="183"/>
      <c r="AF166" s="183"/>
      <c r="AG166" s="183"/>
      <c r="AH166" s="183"/>
    </row>
    <row r="167" spans="2:34" s="50" customFormat="1" ht="15.75" x14ac:dyDescent="0.3">
      <c r="B167" s="263" t="str">
        <f>VLOOKUP(C167,Companies[],3,FALSE)</f>
        <v>500008555</v>
      </c>
      <c r="C167" s="257" t="s">
        <v>1965</v>
      </c>
      <c r="D167" s="257" t="s">
        <v>1958</v>
      </c>
      <c r="E167" s="257" t="s">
        <v>2020</v>
      </c>
      <c r="F167" s="257" t="s">
        <v>996</v>
      </c>
      <c r="G167" s="257" t="s">
        <v>999</v>
      </c>
      <c r="H167" s="321" t="s">
        <v>2164</v>
      </c>
      <c r="I167" s="257" t="s">
        <v>1199</v>
      </c>
      <c r="J167" s="264">
        <v>342767.04000000004</v>
      </c>
      <c r="K167" s="257"/>
      <c r="L167" s="257"/>
      <c r="M167" s="257"/>
      <c r="N167" s="257"/>
      <c r="R167" s="183"/>
      <c r="S167" s="183"/>
      <c r="T167" s="183"/>
      <c r="U167" s="183"/>
      <c r="V167" s="183"/>
      <c r="W167" s="183"/>
      <c r="X167" s="183"/>
      <c r="Y167" s="183"/>
      <c r="Z167" s="183"/>
      <c r="AA167" s="183"/>
      <c r="AB167" s="183"/>
      <c r="AC167" s="183"/>
      <c r="AD167" s="183"/>
      <c r="AE167" s="183"/>
      <c r="AF167" s="183"/>
      <c r="AG167" s="183"/>
      <c r="AH167" s="183"/>
    </row>
    <row r="168" spans="2:34" s="50" customFormat="1" ht="15.75" x14ac:dyDescent="0.3">
      <c r="B168" s="263" t="str">
        <f>VLOOKUP(C168,Companies[],3,FALSE)</f>
        <v>500008555</v>
      </c>
      <c r="C168" s="257" t="s">
        <v>1965</v>
      </c>
      <c r="D168" s="257" t="s">
        <v>1961</v>
      </c>
      <c r="E168" s="257" t="s">
        <v>2069</v>
      </c>
      <c r="F168" s="257" t="s">
        <v>996</v>
      </c>
      <c r="G168" s="257" t="s">
        <v>999</v>
      </c>
      <c r="H168" s="321" t="s">
        <v>2164</v>
      </c>
      <c r="I168" s="257" t="s">
        <v>1199</v>
      </c>
      <c r="J168" s="264">
        <v>1800</v>
      </c>
      <c r="K168" s="257"/>
      <c r="L168" s="257"/>
      <c r="M168" s="257"/>
      <c r="N168" s="257"/>
      <c r="R168" s="183"/>
      <c r="S168" s="183"/>
      <c r="T168" s="183"/>
      <c r="U168" s="183"/>
      <c r="V168" s="183"/>
      <c r="W168" s="183"/>
      <c r="X168" s="183"/>
      <c r="Y168" s="183"/>
      <c r="Z168" s="183"/>
      <c r="AA168" s="183"/>
      <c r="AB168" s="183"/>
      <c r="AC168" s="183"/>
      <c r="AD168" s="183"/>
      <c r="AE168" s="183"/>
      <c r="AF168" s="183"/>
      <c r="AG168" s="183"/>
      <c r="AH168" s="183"/>
    </row>
    <row r="169" spans="2:34" s="50" customFormat="1" ht="15.75" x14ac:dyDescent="0.3">
      <c r="B169" s="263" t="str">
        <f>VLOOKUP(C169,Companies[],3,FALSE)</f>
        <v>500077043</v>
      </c>
      <c r="C169" s="257" t="s">
        <v>1977</v>
      </c>
      <c r="D169" s="257" t="s">
        <v>1958</v>
      </c>
      <c r="E169" s="257" t="s">
        <v>2029</v>
      </c>
      <c r="F169" s="257" t="s">
        <v>996</v>
      </c>
      <c r="G169" s="257" t="s">
        <v>999</v>
      </c>
      <c r="H169" s="321" t="s">
        <v>2157</v>
      </c>
      <c r="I169" s="257" t="s">
        <v>1199</v>
      </c>
      <c r="J169" s="264">
        <v>2906.3</v>
      </c>
      <c r="K169" s="257"/>
      <c r="L169" s="257"/>
      <c r="M169" s="257"/>
      <c r="N169" s="257"/>
      <c r="R169" s="183"/>
      <c r="S169" s="183"/>
      <c r="T169" s="183"/>
      <c r="U169" s="183"/>
      <c r="V169" s="183"/>
      <c r="W169" s="183"/>
      <c r="X169" s="183"/>
      <c r="Y169" s="183"/>
      <c r="Z169" s="183"/>
      <c r="AA169" s="183"/>
      <c r="AB169" s="183"/>
      <c r="AC169" s="183"/>
      <c r="AD169" s="183"/>
      <c r="AE169" s="183"/>
      <c r="AF169" s="183"/>
      <c r="AG169" s="183"/>
      <c r="AH169" s="183"/>
    </row>
    <row r="170" spans="2:34" s="50" customFormat="1" ht="15.75" x14ac:dyDescent="0.3">
      <c r="B170" s="263" t="str">
        <f>VLOOKUP(C170,Companies[],3,FALSE)</f>
        <v>500077043</v>
      </c>
      <c r="C170" s="257" t="s">
        <v>1977</v>
      </c>
      <c r="D170" s="257" t="s">
        <v>1958</v>
      </c>
      <c r="E170" s="257" t="s">
        <v>2011</v>
      </c>
      <c r="F170" s="257" t="s">
        <v>996</v>
      </c>
      <c r="G170" s="257" t="s">
        <v>999</v>
      </c>
      <c r="H170" s="321" t="s">
        <v>2157</v>
      </c>
      <c r="I170" s="257" t="s">
        <v>1199</v>
      </c>
      <c r="J170" s="264">
        <v>2072.7399999999998</v>
      </c>
      <c r="K170" s="257"/>
      <c r="L170" s="257"/>
      <c r="M170" s="257"/>
      <c r="N170" s="257"/>
      <c r="R170" s="183"/>
      <c r="S170" s="183"/>
      <c r="T170" s="183"/>
      <c r="U170" s="183"/>
      <c r="V170" s="183"/>
      <c r="W170" s="183"/>
      <c r="X170" s="183"/>
      <c r="Y170" s="183"/>
      <c r="Z170" s="183"/>
      <c r="AA170" s="183"/>
      <c r="AB170" s="183"/>
      <c r="AC170" s="183"/>
      <c r="AD170" s="183"/>
      <c r="AE170" s="183"/>
      <c r="AF170" s="183"/>
      <c r="AG170" s="183"/>
      <c r="AH170" s="183"/>
    </row>
    <row r="171" spans="2:34" s="50" customFormat="1" ht="15.75" x14ac:dyDescent="0.3">
      <c r="B171" s="263" t="str">
        <f>VLOOKUP(C171,Companies[],3,FALSE)</f>
        <v>500077043</v>
      </c>
      <c r="C171" s="257" t="s">
        <v>1977</v>
      </c>
      <c r="D171" s="257" t="s">
        <v>1958</v>
      </c>
      <c r="E171" s="257" t="s">
        <v>2030</v>
      </c>
      <c r="F171" s="257" t="s">
        <v>996</v>
      </c>
      <c r="G171" s="257" t="s">
        <v>999</v>
      </c>
      <c r="H171" s="321" t="s">
        <v>2157</v>
      </c>
      <c r="I171" s="257" t="s">
        <v>1199</v>
      </c>
      <c r="J171" s="264">
        <v>140</v>
      </c>
      <c r="K171" s="257"/>
      <c r="L171" s="257"/>
      <c r="M171" s="257"/>
      <c r="N171" s="257"/>
      <c r="R171" s="183"/>
      <c r="S171" s="183"/>
      <c r="T171" s="183"/>
      <c r="U171" s="183"/>
      <c r="V171" s="183"/>
      <c r="W171" s="183"/>
      <c r="X171" s="183"/>
      <c r="Y171" s="183"/>
      <c r="Z171" s="183"/>
      <c r="AA171" s="183"/>
      <c r="AB171" s="183"/>
      <c r="AC171" s="183"/>
      <c r="AD171" s="183"/>
      <c r="AE171" s="183"/>
      <c r="AF171" s="183"/>
      <c r="AG171" s="183"/>
      <c r="AH171" s="183"/>
    </row>
    <row r="172" spans="2:34" s="50" customFormat="1" ht="15.75" x14ac:dyDescent="0.3">
      <c r="B172" s="263" t="str">
        <f>VLOOKUP(C172,Companies[],3,FALSE)</f>
        <v>500077043</v>
      </c>
      <c r="C172" s="257" t="s">
        <v>1977</v>
      </c>
      <c r="D172" s="257" t="s">
        <v>1958</v>
      </c>
      <c r="E172" s="257" t="s">
        <v>2033</v>
      </c>
      <c r="F172" s="257" t="s">
        <v>996</v>
      </c>
      <c r="G172" s="257" t="s">
        <v>999</v>
      </c>
      <c r="H172" s="321" t="s">
        <v>2157</v>
      </c>
      <c r="I172" s="257" t="s">
        <v>1199</v>
      </c>
      <c r="J172" s="264">
        <v>3170</v>
      </c>
      <c r="K172" s="257"/>
      <c r="L172" s="257"/>
      <c r="M172" s="257"/>
      <c r="N172" s="257"/>
      <c r="R172" s="183"/>
      <c r="S172" s="183"/>
      <c r="T172" s="183"/>
      <c r="U172" s="183"/>
      <c r="V172" s="183"/>
      <c r="W172" s="183"/>
      <c r="X172" s="183"/>
      <c r="Y172" s="183"/>
      <c r="Z172" s="183"/>
      <c r="AA172" s="183"/>
      <c r="AB172" s="183"/>
      <c r="AC172" s="183"/>
      <c r="AD172" s="183"/>
      <c r="AE172" s="183"/>
      <c r="AF172" s="183"/>
      <c r="AG172" s="183"/>
      <c r="AH172" s="183"/>
    </row>
    <row r="173" spans="2:34" s="50" customFormat="1" ht="15.75" x14ac:dyDescent="0.3">
      <c r="B173" s="263" t="str">
        <f>VLOOKUP(C173,Companies[],3,FALSE)</f>
        <v>500077043</v>
      </c>
      <c r="C173" s="257" t="s">
        <v>1977</v>
      </c>
      <c r="D173" s="257" t="s">
        <v>1958</v>
      </c>
      <c r="E173" s="257" t="s">
        <v>2027</v>
      </c>
      <c r="F173" s="257" t="s">
        <v>996</v>
      </c>
      <c r="G173" s="257" t="s">
        <v>999</v>
      </c>
      <c r="H173" s="321" t="s">
        <v>2157</v>
      </c>
      <c r="I173" s="257" t="s">
        <v>1199</v>
      </c>
      <c r="J173" s="264">
        <v>9100</v>
      </c>
      <c r="K173" s="257"/>
      <c r="L173" s="257"/>
      <c r="M173" s="257"/>
      <c r="N173" s="257"/>
      <c r="R173" s="183"/>
      <c r="S173" s="183"/>
      <c r="T173" s="183"/>
      <c r="U173" s="183"/>
      <c r="V173" s="183"/>
      <c r="W173" s="183"/>
      <c r="X173" s="183"/>
      <c r="Y173" s="183"/>
      <c r="Z173" s="183"/>
      <c r="AA173" s="183"/>
      <c r="AB173" s="183"/>
      <c r="AC173" s="183"/>
      <c r="AD173" s="183"/>
      <c r="AE173" s="183"/>
      <c r="AF173" s="183"/>
      <c r="AG173" s="183"/>
      <c r="AH173" s="183"/>
    </row>
    <row r="174" spans="2:34" s="50" customFormat="1" ht="15.75" x14ac:dyDescent="0.3">
      <c r="B174" s="263" t="str">
        <f>VLOOKUP(C174,Companies[],3,FALSE)</f>
        <v>500077043</v>
      </c>
      <c r="C174" s="257" t="s">
        <v>1977</v>
      </c>
      <c r="D174" s="257" t="s">
        <v>1958</v>
      </c>
      <c r="E174" s="257" t="s">
        <v>2012</v>
      </c>
      <c r="F174" s="257" t="s">
        <v>996</v>
      </c>
      <c r="G174" s="257" t="s">
        <v>999</v>
      </c>
      <c r="H174" s="321" t="s">
        <v>2157</v>
      </c>
      <c r="I174" s="257" t="s">
        <v>1199</v>
      </c>
      <c r="J174" s="264">
        <v>900</v>
      </c>
      <c r="K174" s="257"/>
      <c r="L174" s="257"/>
      <c r="M174" s="257"/>
      <c r="N174" s="257"/>
      <c r="R174" s="183"/>
      <c r="S174" s="183"/>
      <c r="T174" s="183"/>
      <c r="U174" s="183"/>
      <c r="V174" s="183"/>
      <c r="W174" s="183"/>
      <c r="X174" s="183"/>
      <c r="Y174" s="183"/>
      <c r="Z174" s="183"/>
      <c r="AA174" s="183"/>
      <c r="AB174" s="183"/>
      <c r="AC174" s="183"/>
      <c r="AD174" s="183"/>
      <c r="AE174" s="183"/>
      <c r="AF174" s="183"/>
      <c r="AG174" s="183"/>
      <c r="AH174" s="183"/>
    </row>
    <row r="175" spans="2:34" s="50" customFormat="1" ht="15.75" x14ac:dyDescent="0.3">
      <c r="B175" s="263" t="str">
        <f>VLOOKUP(C175,Companies[],3,FALSE)</f>
        <v>500077043</v>
      </c>
      <c r="C175" s="257" t="s">
        <v>1977</v>
      </c>
      <c r="D175" s="257" t="s">
        <v>1958</v>
      </c>
      <c r="E175" s="257" t="s">
        <v>2016</v>
      </c>
      <c r="F175" s="257" t="s">
        <v>996</v>
      </c>
      <c r="G175" s="257" t="s">
        <v>999</v>
      </c>
      <c r="H175" s="321" t="s">
        <v>2157</v>
      </c>
      <c r="I175" s="257" t="s">
        <v>1199</v>
      </c>
      <c r="J175" s="264">
        <v>103004.76999999999</v>
      </c>
      <c r="K175" s="257"/>
      <c r="L175" s="257"/>
      <c r="M175" s="257"/>
      <c r="N175" s="257"/>
      <c r="R175" s="183"/>
      <c r="S175" s="183"/>
      <c r="T175" s="183"/>
      <c r="U175" s="183"/>
      <c r="V175" s="183"/>
      <c r="W175" s="183"/>
      <c r="X175" s="183"/>
      <c r="Y175" s="183"/>
      <c r="Z175" s="183"/>
      <c r="AA175" s="183"/>
      <c r="AB175" s="183"/>
      <c r="AC175" s="183"/>
      <c r="AD175" s="183"/>
      <c r="AE175" s="183"/>
      <c r="AF175" s="183"/>
      <c r="AG175" s="183"/>
      <c r="AH175" s="183"/>
    </row>
    <row r="176" spans="2:34" s="50" customFormat="1" ht="15.75" x14ac:dyDescent="0.3">
      <c r="B176" s="263" t="str">
        <f>VLOOKUP(C176,Companies[],3,FALSE)</f>
        <v>500077043</v>
      </c>
      <c r="C176" s="257" t="s">
        <v>1977</v>
      </c>
      <c r="D176" s="257" t="s">
        <v>1958</v>
      </c>
      <c r="E176" s="257" t="s">
        <v>2032</v>
      </c>
      <c r="F176" s="257" t="s">
        <v>996</v>
      </c>
      <c r="G176" s="257" t="s">
        <v>999</v>
      </c>
      <c r="H176" s="321" t="s">
        <v>2157</v>
      </c>
      <c r="I176" s="257" t="s">
        <v>1199</v>
      </c>
      <c r="J176" s="264">
        <v>300</v>
      </c>
      <c r="K176" s="257"/>
      <c r="L176" s="257"/>
      <c r="M176" s="257"/>
      <c r="N176" s="257"/>
      <c r="R176" s="183"/>
      <c r="S176" s="183"/>
      <c r="T176" s="183"/>
      <c r="U176" s="183"/>
      <c r="V176" s="183"/>
      <c r="W176" s="183"/>
      <c r="X176" s="183"/>
      <c r="Y176" s="183"/>
      <c r="Z176" s="183"/>
      <c r="AA176" s="183"/>
      <c r="AB176" s="183"/>
      <c r="AC176" s="183"/>
      <c r="AD176" s="183"/>
      <c r="AE176" s="183"/>
      <c r="AF176" s="183"/>
      <c r="AG176" s="183"/>
      <c r="AH176" s="183"/>
    </row>
    <row r="177" spans="2:34" s="50" customFormat="1" ht="15.75" x14ac:dyDescent="0.3">
      <c r="B177" s="263" t="str">
        <f>VLOOKUP(C177,Companies[],3,FALSE)</f>
        <v>500077043</v>
      </c>
      <c r="C177" s="257" t="s">
        <v>1977</v>
      </c>
      <c r="D177" s="257" t="s">
        <v>1958</v>
      </c>
      <c r="E177" s="257" t="s">
        <v>2026</v>
      </c>
      <c r="F177" s="257" t="s">
        <v>996</v>
      </c>
      <c r="G177" s="257" t="s">
        <v>999</v>
      </c>
      <c r="H177" s="321" t="s">
        <v>2157</v>
      </c>
      <c r="I177" s="257" t="s">
        <v>1199</v>
      </c>
      <c r="J177" s="264">
        <v>2241.2199999999998</v>
      </c>
      <c r="K177" s="257"/>
      <c r="L177" s="257"/>
      <c r="M177" s="257"/>
      <c r="N177" s="257"/>
      <c r="R177" s="183"/>
      <c r="S177" s="183"/>
      <c r="T177" s="183"/>
      <c r="U177" s="183"/>
      <c r="V177" s="183"/>
      <c r="W177" s="183"/>
      <c r="X177" s="183"/>
      <c r="Y177" s="183"/>
      <c r="Z177" s="183"/>
      <c r="AA177" s="183"/>
      <c r="AB177" s="183"/>
      <c r="AC177" s="183"/>
      <c r="AD177" s="183"/>
      <c r="AE177" s="183"/>
      <c r="AF177" s="183"/>
      <c r="AG177" s="183"/>
      <c r="AH177" s="183"/>
    </row>
    <row r="178" spans="2:34" s="50" customFormat="1" ht="15.75" x14ac:dyDescent="0.3">
      <c r="B178" s="263" t="str">
        <f>VLOOKUP(C178,Companies[],3,FALSE)</f>
        <v>500077043</v>
      </c>
      <c r="C178" s="257" t="s">
        <v>1977</v>
      </c>
      <c r="D178" s="257" t="s">
        <v>1958</v>
      </c>
      <c r="E178" s="257" t="s">
        <v>2042</v>
      </c>
      <c r="F178" s="257" t="s">
        <v>996</v>
      </c>
      <c r="G178" s="257" t="s">
        <v>999</v>
      </c>
      <c r="H178" s="321" t="s">
        <v>2157</v>
      </c>
      <c r="I178" s="257" t="s">
        <v>1199</v>
      </c>
      <c r="J178" s="264">
        <v>229.25</v>
      </c>
      <c r="K178" s="257"/>
      <c r="L178" s="257"/>
      <c r="M178" s="257"/>
      <c r="N178" s="257"/>
      <c r="R178" s="183"/>
      <c r="S178" s="183"/>
      <c r="T178" s="183"/>
      <c r="U178" s="183"/>
      <c r="V178" s="183"/>
      <c r="W178" s="183"/>
      <c r="X178" s="183"/>
      <c r="Y178" s="183"/>
      <c r="Z178" s="183"/>
      <c r="AA178" s="183"/>
      <c r="AB178" s="183"/>
      <c r="AC178" s="183"/>
      <c r="AD178" s="183"/>
      <c r="AE178" s="183"/>
      <c r="AF178" s="183"/>
      <c r="AG178" s="183"/>
      <c r="AH178" s="183"/>
    </row>
    <row r="179" spans="2:34" s="50" customFormat="1" ht="15.75" x14ac:dyDescent="0.3">
      <c r="B179" s="263" t="str">
        <f>VLOOKUP(C179,Companies[],3,FALSE)</f>
        <v>500077043</v>
      </c>
      <c r="C179" s="257" t="s">
        <v>1977</v>
      </c>
      <c r="D179" s="257" t="s">
        <v>1959</v>
      </c>
      <c r="E179" s="257" t="s">
        <v>2021</v>
      </c>
      <c r="F179" s="257" t="s">
        <v>996</v>
      </c>
      <c r="G179" s="257" t="s">
        <v>999</v>
      </c>
      <c r="H179" s="321" t="s">
        <v>2157</v>
      </c>
      <c r="I179" s="257" t="s">
        <v>1199</v>
      </c>
      <c r="J179" s="264">
        <v>207782</v>
      </c>
      <c r="K179" s="257"/>
      <c r="L179" s="257"/>
      <c r="M179" s="257"/>
      <c r="N179" s="257"/>
      <c r="R179" s="183"/>
      <c r="S179" s="183"/>
      <c r="T179" s="183"/>
      <c r="U179" s="183"/>
      <c r="V179" s="183"/>
      <c r="W179" s="183"/>
      <c r="X179" s="183"/>
      <c r="Y179" s="183"/>
      <c r="Z179" s="183"/>
      <c r="AA179" s="183"/>
      <c r="AB179" s="183"/>
      <c r="AC179" s="183"/>
      <c r="AD179" s="183"/>
      <c r="AE179" s="183"/>
      <c r="AF179" s="183"/>
      <c r="AG179" s="183"/>
      <c r="AH179" s="183"/>
    </row>
    <row r="180" spans="2:34" s="50" customFormat="1" ht="15.75" x14ac:dyDescent="0.3">
      <c r="B180" s="263" t="str">
        <f>VLOOKUP(C180,Companies[],3,FALSE)</f>
        <v>500077043</v>
      </c>
      <c r="C180" s="257" t="s">
        <v>1977</v>
      </c>
      <c r="D180" s="257" t="s">
        <v>1958</v>
      </c>
      <c r="E180" s="257" t="s">
        <v>2054</v>
      </c>
      <c r="F180" s="257" t="s">
        <v>996</v>
      </c>
      <c r="G180" s="257" t="s">
        <v>999</v>
      </c>
      <c r="H180" s="321" t="s">
        <v>2157</v>
      </c>
      <c r="I180" s="257" t="s">
        <v>1199</v>
      </c>
      <c r="J180" s="264">
        <v>1100</v>
      </c>
      <c r="K180" s="257"/>
      <c r="L180" s="257"/>
      <c r="M180" s="257"/>
      <c r="N180" s="257"/>
      <c r="R180" s="183"/>
      <c r="S180" s="183"/>
      <c r="T180" s="183"/>
      <c r="U180" s="183"/>
      <c r="V180" s="183"/>
      <c r="W180" s="183"/>
      <c r="X180" s="183"/>
      <c r="Y180" s="183"/>
      <c r="Z180" s="183"/>
      <c r="AA180" s="183"/>
      <c r="AB180" s="183"/>
      <c r="AC180" s="183"/>
      <c r="AD180" s="183"/>
      <c r="AE180" s="183"/>
      <c r="AF180" s="183"/>
      <c r="AG180" s="183"/>
      <c r="AH180" s="183"/>
    </row>
    <row r="181" spans="2:34" s="50" customFormat="1" ht="15.75" x14ac:dyDescent="0.3">
      <c r="B181" s="263" t="str">
        <f>VLOOKUP(C181,Companies[],3,FALSE)</f>
        <v>500077043</v>
      </c>
      <c r="C181" s="257" t="s">
        <v>1977</v>
      </c>
      <c r="D181" s="257" t="s">
        <v>1958</v>
      </c>
      <c r="E181" s="257" t="s">
        <v>2025</v>
      </c>
      <c r="F181" s="257" t="s">
        <v>996</v>
      </c>
      <c r="G181" s="257" t="s">
        <v>999</v>
      </c>
      <c r="H181" s="321" t="s">
        <v>2157</v>
      </c>
      <c r="I181" s="257" t="s">
        <v>1199</v>
      </c>
      <c r="J181" s="264">
        <v>29400</v>
      </c>
      <c r="K181" s="257"/>
      <c r="L181" s="257"/>
      <c r="M181" s="257"/>
      <c r="N181" s="257"/>
      <c r="R181" s="183"/>
      <c r="S181" s="183"/>
      <c r="T181" s="183"/>
      <c r="U181" s="183"/>
      <c r="V181" s="183"/>
      <c r="W181" s="183"/>
      <c r="X181" s="183"/>
      <c r="Y181" s="183"/>
      <c r="Z181" s="183"/>
      <c r="AA181" s="183"/>
      <c r="AB181" s="183"/>
      <c r="AC181" s="183"/>
      <c r="AD181" s="183"/>
      <c r="AE181" s="183"/>
      <c r="AF181" s="183"/>
      <c r="AG181" s="183"/>
      <c r="AH181" s="183"/>
    </row>
    <row r="182" spans="2:34" s="50" customFormat="1" ht="15.75" x14ac:dyDescent="0.3">
      <c r="B182" s="263" t="str">
        <f>VLOOKUP(C182,Companies[],3,FALSE)</f>
        <v>500077043</v>
      </c>
      <c r="C182" s="257" t="s">
        <v>1977</v>
      </c>
      <c r="D182" s="257" t="s">
        <v>1958</v>
      </c>
      <c r="E182" s="257" t="s">
        <v>2028</v>
      </c>
      <c r="F182" s="257" t="s">
        <v>996</v>
      </c>
      <c r="G182" s="257" t="s">
        <v>999</v>
      </c>
      <c r="H182" s="321" t="s">
        <v>2157</v>
      </c>
      <c r="I182" s="257" t="s">
        <v>1199</v>
      </c>
      <c r="J182" s="264">
        <v>47898.780000000006</v>
      </c>
      <c r="K182" s="257"/>
      <c r="L182" s="257"/>
      <c r="M182" s="257"/>
      <c r="N182" s="257"/>
      <c r="R182" s="183"/>
      <c r="S182" s="183"/>
      <c r="T182" s="183"/>
      <c r="U182" s="183"/>
      <c r="V182" s="183"/>
      <c r="W182" s="183"/>
      <c r="X182" s="183"/>
      <c r="Y182" s="183"/>
      <c r="Z182" s="183"/>
      <c r="AA182" s="183"/>
      <c r="AB182" s="183"/>
      <c r="AC182" s="183"/>
      <c r="AD182" s="183"/>
      <c r="AE182" s="183"/>
      <c r="AF182" s="183"/>
      <c r="AG182" s="183"/>
      <c r="AH182" s="183"/>
    </row>
    <row r="183" spans="2:34" s="50" customFormat="1" ht="15.75" x14ac:dyDescent="0.3">
      <c r="B183" s="263" t="str">
        <f>VLOOKUP(C183,Companies[],3,FALSE)</f>
        <v>500077043</v>
      </c>
      <c r="C183" s="257" t="s">
        <v>1977</v>
      </c>
      <c r="D183" s="257" t="s">
        <v>1958</v>
      </c>
      <c r="E183" s="257" t="s">
        <v>2023</v>
      </c>
      <c r="F183" s="257" t="s">
        <v>996</v>
      </c>
      <c r="G183" s="257" t="s">
        <v>999</v>
      </c>
      <c r="H183" s="321" t="s">
        <v>2157</v>
      </c>
      <c r="I183" s="257" t="s">
        <v>1199</v>
      </c>
      <c r="J183" s="264">
        <v>28679.4</v>
      </c>
      <c r="K183" s="257"/>
      <c r="L183" s="257"/>
      <c r="M183" s="257"/>
      <c r="N183" s="257"/>
      <c r="R183" s="183"/>
      <c r="S183" s="183"/>
      <c r="T183" s="183"/>
      <c r="U183" s="183"/>
      <c r="V183" s="183"/>
      <c r="W183" s="183"/>
      <c r="X183" s="183"/>
      <c r="Y183" s="183"/>
      <c r="Z183" s="183"/>
      <c r="AA183" s="183"/>
      <c r="AB183" s="183"/>
      <c r="AC183" s="183"/>
      <c r="AD183" s="183"/>
      <c r="AE183" s="183"/>
      <c r="AF183" s="183"/>
      <c r="AG183" s="183"/>
      <c r="AH183" s="183"/>
    </row>
    <row r="184" spans="2:34" s="50" customFormat="1" ht="15.75" x14ac:dyDescent="0.3">
      <c r="B184" s="263" t="str">
        <f>VLOOKUP(C184,Companies[],3,FALSE)</f>
        <v>500077043</v>
      </c>
      <c r="C184" s="257" t="s">
        <v>1977</v>
      </c>
      <c r="D184" s="257" t="s">
        <v>1958</v>
      </c>
      <c r="E184" s="257" t="s">
        <v>2076</v>
      </c>
      <c r="F184" s="257" t="s">
        <v>996</v>
      </c>
      <c r="G184" s="257" t="s">
        <v>999</v>
      </c>
      <c r="H184" s="321" t="s">
        <v>2157</v>
      </c>
      <c r="I184" s="257" t="s">
        <v>1199</v>
      </c>
      <c r="J184" s="264">
        <v>684031.70999999973</v>
      </c>
      <c r="K184" s="257"/>
      <c r="L184" s="257"/>
      <c r="M184" s="257"/>
      <c r="N184" s="257"/>
      <c r="R184" s="183"/>
      <c r="S184" s="183"/>
      <c r="T184" s="183"/>
      <c r="U184" s="183"/>
      <c r="V184" s="183"/>
      <c r="W184" s="183"/>
      <c r="X184" s="183"/>
      <c r="Y184" s="183"/>
      <c r="Z184" s="183"/>
      <c r="AA184" s="183"/>
      <c r="AB184" s="183"/>
      <c r="AC184" s="183"/>
      <c r="AD184" s="183"/>
      <c r="AE184" s="183"/>
      <c r="AF184" s="183"/>
      <c r="AG184" s="183"/>
      <c r="AH184" s="183"/>
    </row>
    <row r="185" spans="2:34" s="50" customFormat="1" ht="15.75" x14ac:dyDescent="0.3">
      <c r="B185" s="263" t="str">
        <f>VLOOKUP(C185,Companies[],3,FALSE)</f>
        <v>500077043</v>
      </c>
      <c r="C185" s="257" t="s">
        <v>1977</v>
      </c>
      <c r="D185" s="257" t="s">
        <v>1958</v>
      </c>
      <c r="E185" s="257" t="s">
        <v>2037</v>
      </c>
      <c r="F185" s="257" t="s">
        <v>996</v>
      </c>
      <c r="G185" s="257" t="s">
        <v>999</v>
      </c>
      <c r="H185" s="321" t="s">
        <v>2157</v>
      </c>
      <c r="I185" s="257" t="s">
        <v>1199</v>
      </c>
      <c r="J185" s="264">
        <v>800</v>
      </c>
      <c r="K185" s="257"/>
      <c r="L185" s="257"/>
      <c r="M185" s="257"/>
      <c r="N185" s="257"/>
      <c r="R185" s="183"/>
      <c r="S185" s="183"/>
      <c r="T185" s="183"/>
      <c r="U185" s="183"/>
      <c r="V185" s="183"/>
      <c r="W185" s="183"/>
      <c r="X185" s="183"/>
      <c r="Y185" s="183"/>
      <c r="Z185" s="183"/>
      <c r="AA185" s="183"/>
      <c r="AB185" s="183"/>
      <c r="AC185" s="183"/>
      <c r="AD185" s="183"/>
      <c r="AE185" s="183"/>
      <c r="AF185" s="183"/>
      <c r="AG185" s="183"/>
      <c r="AH185" s="183"/>
    </row>
    <row r="186" spans="2:34" s="50" customFormat="1" ht="15.75" x14ac:dyDescent="0.3">
      <c r="B186" s="263" t="str">
        <f>VLOOKUP(C186,Companies[],3,FALSE)</f>
        <v>500077043</v>
      </c>
      <c r="C186" s="257" t="s">
        <v>1977</v>
      </c>
      <c r="D186" s="257" t="s">
        <v>1958</v>
      </c>
      <c r="E186" s="257" t="s">
        <v>2078</v>
      </c>
      <c r="F186" s="257" t="s">
        <v>996</v>
      </c>
      <c r="G186" s="257" t="s">
        <v>999</v>
      </c>
      <c r="H186" s="321" t="s">
        <v>2157</v>
      </c>
      <c r="I186" s="257" t="s">
        <v>1199</v>
      </c>
      <c r="J186" s="264">
        <v>557114.99</v>
      </c>
      <c r="K186" s="257"/>
      <c r="L186" s="257"/>
      <c r="M186" s="257"/>
      <c r="N186" s="257"/>
      <c r="R186" s="183"/>
      <c r="S186" s="183"/>
      <c r="T186" s="183"/>
      <c r="U186" s="183"/>
      <c r="V186" s="183"/>
      <c r="W186" s="183"/>
      <c r="X186" s="183"/>
      <c r="Y186" s="183"/>
      <c r="Z186" s="183"/>
      <c r="AA186" s="183"/>
      <c r="AB186" s="183"/>
      <c r="AC186" s="183"/>
      <c r="AD186" s="183"/>
      <c r="AE186" s="183"/>
      <c r="AF186" s="183"/>
      <c r="AG186" s="183"/>
      <c r="AH186" s="183"/>
    </row>
    <row r="187" spans="2:34" s="50" customFormat="1" ht="15.75" x14ac:dyDescent="0.3">
      <c r="B187" s="263" t="str">
        <f>VLOOKUP(C187,Companies[],3,FALSE)</f>
        <v>500077043</v>
      </c>
      <c r="C187" s="257" t="s">
        <v>1977</v>
      </c>
      <c r="D187" s="257" t="s">
        <v>1958</v>
      </c>
      <c r="E187" s="257" t="s">
        <v>2079</v>
      </c>
      <c r="F187" s="257" t="s">
        <v>996</v>
      </c>
      <c r="G187" s="257" t="s">
        <v>999</v>
      </c>
      <c r="H187" s="321" t="s">
        <v>2157</v>
      </c>
      <c r="I187" s="257" t="s">
        <v>1199</v>
      </c>
      <c r="J187" s="264">
        <v>37869.03</v>
      </c>
      <c r="K187" s="257"/>
      <c r="L187" s="257"/>
      <c r="M187" s="257"/>
      <c r="N187" s="257"/>
      <c r="R187" s="183"/>
      <c r="S187" s="183"/>
      <c r="T187" s="183"/>
      <c r="U187" s="183"/>
      <c r="V187" s="183"/>
      <c r="W187" s="183"/>
      <c r="X187" s="183"/>
      <c r="Y187" s="183"/>
      <c r="Z187" s="183"/>
      <c r="AA187" s="183"/>
      <c r="AB187" s="183"/>
      <c r="AC187" s="183"/>
      <c r="AD187" s="183"/>
      <c r="AE187" s="183"/>
      <c r="AF187" s="183"/>
      <c r="AG187" s="183"/>
      <c r="AH187" s="183"/>
    </row>
    <row r="188" spans="2:34" s="50" customFormat="1" ht="15.75" x14ac:dyDescent="0.3">
      <c r="B188" s="263" t="str">
        <f>VLOOKUP(C188,Companies[],3,FALSE)</f>
        <v>500012318</v>
      </c>
      <c r="C188" s="257" t="s">
        <v>1966</v>
      </c>
      <c r="D188" s="257" t="s">
        <v>1958</v>
      </c>
      <c r="E188" s="257" t="s">
        <v>2029</v>
      </c>
      <c r="F188" s="257" t="s">
        <v>996</v>
      </c>
      <c r="G188" s="257" t="s">
        <v>999</v>
      </c>
      <c r="H188" s="321" t="s">
        <v>2165</v>
      </c>
      <c r="I188" s="257" t="s">
        <v>1199</v>
      </c>
      <c r="J188" s="264">
        <v>54206.03</v>
      </c>
      <c r="K188" s="257"/>
      <c r="L188" s="257"/>
      <c r="M188" s="257"/>
      <c r="N188" s="257"/>
      <c r="R188" s="183"/>
      <c r="S188" s="183"/>
      <c r="T188" s="183"/>
      <c r="U188" s="183"/>
      <c r="V188" s="183"/>
      <c r="W188" s="183"/>
      <c r="X188" s="183"/>
      <c r="Y188" s="183"/>
      <c r="Z188" s="183"/>
      <c r="AA188" s="183"/>
      <c r="AB188" s="183"/>
      <c r="AC188" s="183"/>
      <c r="AD188" s="183"/>
      <c r="AE188" s="183"/>
      <c r="AF188" s="183"/>
      <c r="AG188" s="183"/>
      <c r="AH188" s="183"/>
    </row>
    <row r="189" spans="2:34" s="50" customFormat="1" ht="15.75" x14ac:dyDescent="0.3">
      <c r="B189" s="263" t="str">
        <f>VLOOKUP(C189,Companies[],3,FALSE)</f>
        <v>500012318</v>
      </c>
      <c r="C189" s="257" t="s">
        <v>1966</v>
      </c>
      <c r="D189" s="257" t="s">
        <v>1958</v>
      </c>
      <c r="E189" s="257" t="s">
        <v>2011</v>
      </c>
      <c r="F189" s="257" t="s">
        <v>996</v>
      </c>
      <c r="G189" s="257" t="s">
        <v>999</v>
      </c>
      <c r="H189" s="321" t="s">
        <v>2165</v>
      </c>
      <c r="I189" s="257" t="s">
        <v>1199</v>
      </c>
      <c r="J189" s="264">
        <v>14929.690000000002</v>
      </c>
      <c r="K189" s="257"/>
      <c r="L189" s="257"/>
      <c r="M189" s="257"/>
      <c r="N189" s="257"/>
      <c r="R189" s="183"/>
      <c r="S189" s="183"/>
      <c r="T189" s="183"/>
      <c r="U189" s="183"/>
      <c r="V189" s="183"/>
      <c r="W189" s="183"/>
      <c r="X189" s="183"/>
      <c r="Y189" s="183"/>
      <c r="Z189" s="183"/>
      <c r="AA189" s="183"/>
      <c r="AB189" s="183"/>
      <c r="AC189" s="183"/>
      <c r="AD189" s="183"/>
      <c r="AE189" s="183"/>
      <c r="AF189" s="183"/>
      <c r="AG189" s="183"/>
      <c r="AH189" s="183"/>
    </row>
    <row r="190" spans="2:34" s="50" customFormat="1" ht="15.75" x14ac:dyDescent="0.3">
      <c r="B190" s="263" t="str">
        <f>VLOOKUP(C190,Companies[],3,FALSE)</f>
        <v>500012318</v>
      </c>
      <c r="C190" s="257" t="s">
        <v>1966</v>
      </c>
      <c r="D190" s="257" t="s">
        <v>1958</v>
      </c>
      <c r="E190" s="257" t="s">
        <v>2030</v>
      </c>
      <c r="F190" s="257" t="s">
        <v>996</v>
      </c>
      <c r="G190" s="257" t="s">
        <v>999</v>
      </c>
      <c r="H190" s="321" t="s">
        <v>2165</v>
      </c>
      <c r="I190" s="257" t="s">
        <v>1199</v>
      </c>
      <c r="J190" s="264">
        <v>39180</v>
      </c>
      <c r="K190" s="257"/>
      <c r="L190" s="257"/>
      <c r="M190" s="257"/>
      <c r="N190" s="257"/>
      <c r="R190" s="183"/>
      <c r="S190" s="183"/>
      <c r="T190" s="183"/>
      <c r="U190" s="183"/>
      <c r="V190" s="183"/>
      <c r="W190" s="183"/>
      <c r="X190" s="183"/>
      <c r="Y190" s="183"/>
      <c r="Z190" s="183"/>
      <c r="AA190" s="183"/>
      <c r="AB190" s="183"/>
      <c r="AC190" s="183"/>
      <c r="AD190" s="183"/>
      <c r="AE190" s="183"/>
      <c r="AF190" s="183"/>
      <c r="AG190" s="183"/>
      <c r="AH190" s="183"/>
    </row>
    <row r="191" spans="2:34" s="50" customFormat="1" ht="15.75" x14ac:dyDescent="0.3">
      <c r="B191" s="263" t="str">
        <f>VLOOKUP(C191,Companies[],3,FALSE)</f>
        <v>500012318</v>
      </c>
      <c r="C191" s="257" t="s">
        <v>1966</v>
      </c>
      <c r="D191" s="257" t="s">
        <v>1958</v>
      </c>
      <c r="E191" s="257" t="s">
        <v>2033</v>
      </c>
      <c r="F191" s="257" t="s">
        <v>996</v>
      </c>
      <c r="G191" s="257" t="s">
        <v>999</v>
      </c>
      <c r="H191" s="321" t="s">
        <v>2165</v>
      </c>
      <c r="I191" s="257" t="s">
        <v>1199</v>
      </c>
      <c r="J191" s="264">
        <v>5920</v>
      </c>
      <c r="K191" s="257"/>
      <c r="L191" s="257"/>
      <c r="M191" s="257"/>
      <c r="N191" s="257"/>
      <c r="R191" s="183"/>
      <c r="S191" s="183"/>
      <c r="T191" s="183"/>
      <c r="U191" s="183"/>
      <c r="V191" s="183"/>
      <c r="W191" s="183"/>
      <c r="X191" s="183"/>
      <c r="Y191" s="183"/>
      <c r="Z191" s="183"/>
      <c r="AA191" s="183"/>
      <c r="AB191" s="183"/>
      <c r="AC191" s="183"/>
      <c r="AD191" s="183"/>
      <c r="AE191" s="183"/>
      <c r="AF191" s="183"/>
      <c r="AG191" s="183"/>
      <c r="AH191" s="183"/>
    </row>
    <row r="192" spans="2:34" s="50" customFormat="1" ht="15.75" x14ac:dyDescent="0.3">
      <c r="B192" s="263" t="str">
        <f>VLOOKUP(C192,Companies[],3,FALSE)</f>
        <v>500012318</v>
      </c>
      <c r="C192" s="257" t="s">
        <v>1966</v>
      </c>
      <c r="D192" s="257" t="s">
        <v>1958</v>
      </c>
      <c r="E192" s="257" t="s">
        <v>2027</v>
      </c>
      <c r="F192" s="257" t="s">
        <v>996</v>
      </c>
      <c r="G192" s="257" t="s">
        <v>999</v>
      </c>
      <c r="H192" s="321" t="s">
        <v>2165</v>
      </c>
      <c r="I192" s="257" t="s">
        <v>1199</v>
      </c>
      <c r="J192" s="264">
        <v>5050</v>
      </c>
      <c r="K192" s="257"/>
      <c r="L192" s="257"/>
      <c r="M192" s="257"/>
      <c r="N192" s="257"/>
      <c r="R192" s="183"/>
      <c r="S192" s="183"/>
      <c r="T192" s="183"/>
      <c r="U192" s="183"/>
      <c r="V192" s="183"/>
      <c r="W192" s="183"/>
      <c r="X192" s="183"/>
      <c r="Y192" s="183"/>
      <c r="Z192" s="183"/>
      <c r="AA192" s="183"/>
      <c r="AB192" s="183"/>
      <c r="AC192" s="183"/>
      <c r="AD192" s="183"/>
      <c r="AE192" s="183"/>
      <c r="AF192" s="183"/>
      <c r="AG192" s="183"/>
      <c r="AH192" s="183"/>
    </row>
    <row r="193" spans="2:34" s="50" customFormat="1" ht="15.75" x14ac:dyDescent="0.3">
      <c r="B193" s="263" t="str">
        <f>VLOOKUP(C193,Companies[],3,FALSE)</f>
        <v>500012318</v>
      </c>
      <c r="C193" s="257" t="s">
        <v>1966</v>
      </c>
      <c r="D193" s="257" t="s">
        <v>1958</v>
      </c>
      <c r="E193" s="257" t="s">
        <v>2012</v>
      </c>
      <c r="F193" s="257" t="s">
        <v>996</v>
      </c>
      <c r="G193" s="257" t="s">
        <v>999</v>
      </c>
      <c r="H193" s="321" t="s">
        <v>2165</v>
      </c>
      <c r="I193" s="257" t="s">
        <v>1199</v>
      </c>
      <c r="J193" s="264">
        <v>1350</v>
      </c>
      <c r="K193" s="257"/>
      <c r="L193" s="257"/>
      <c r="M193" s="257"/>
      <c r="N193" s="257"/>
      <c r="R193" s="183"/>
      <c r="S193" s="183"/>
      <c r="T193" s="183"/>
      <c r="U193" s="183"/>
      <c r="V193" s="183"/>
      <c r="W193" s="183"/>
      <c r="X193" s="183"/>
      <c r="Y193" s="183"/>
      <c r="Z193" s="183"/>
      <c r="AA193" s="183"/>
      <c r="AB193" s="183"/>
      <c r="AC193" s="183"/>
      <c r="AD193" s="183"/>
      <c r="AE193" s="183"/>
      <c r="AF193" s="183"/>
      <c r="AG193" s="183"/>
      <c r="AH193" s="183"/>
    </row>
    <row r="194" spans="2:34" s="50" customFormat="1" ht="15.75" x14ac:dyDescent="0.3">
      <c r="B194" s="263" t="str">
        <f>VLOOKUP(C194,Companies[],3,FALSE)</f>
        <v>500012318</v>
      </c>
      <c r="C194" s="257" t="s">
        <v>1966</v>
      </c>
      <c r="D194" s="257" t="s">
        <v>1958</v>
      </c>
      <c r="E194" s="257" t="s">
        <v>2016</v>
      </c>
      <c r="F194" s="257" t="s">
        <v>996</v>
      </c>
      <c r="G194" s="257" t="s">
        <v>999</v>
      </c>
      <c r="H194" s="321" t="s">
        <v>2165</v>
      </c>
      <c r="I194" s="257" t="s">
        <v>1199</v>
      </c>
      <c r="J194" s="264">
        <v>526214.46</v>
      </c>
      <c r="K194" s="257"/>
      <c r="L194" s="257"/>
      <c r="M194" s="257"/>
      <c r="N194" s="257"/>
      <c r="R194" s="183"/>
      <c r="S194" s="183"/>
      <c r="T194" s="183"/>
      <c r="U194" s="183"/>
      <c r="V194" s="183"/>
      <c r="W194" s="183"/>
      <c r="X194" s="183"/>
      <c r="Y194" s="183"/>
      <c r="Z194" s="183"/>
      <c r="AA194" s="183"/>
      <c r="AB194" s="183"/>
      <c r="AC194" s="183"/>
      <c r="AD194" s="183"/>
      <c r="AE194" s="183"/>
      <c r="AF194" s="183"/>
      <c r="AG194" s="183"/>
      <c r="AH194" s="183"/>
    </row>
    <row r="195" spans="2:34" s="50" customFormat="1" ht="15.75" x14ac:dyDescent="0.3">
      <c r="B195" s="263" t="str">
        <f>VLOOKUP(C195,Companies[],3,FALSE)</f>
        <v>500012318</v>
      </c>
      <c r="C195" s="257" t="s">
        <v>1966</v>
      </c>
      <c r="D195" s="257" t="s">
        <v>1958</v>
      </c>
      <c r="E195" s="257" t="s">
        <v>2032</v>
      </c>
      <c r="F195" s="257" t="s">
        <v>996</v>
      </c>
      <c r="G195" s="257" t="s">
        <v>999</v>
      </c>
      <c r="H195" s="321" t="s">
        <v>2165</v>
      </c>
      <c r="I195" s="257" t="s">
        <v>1199</v>
      </c>
      <c r="J195" s="264">
        <v>328.39</v>
      </c>
      <c r="K195" s="257"/>
      <c r="L195" s="257"/>
      <c r="M195" s="257"/>
      <c r="N195" s="257"/>
      <c r="R195" s="183"/>
      <c r="S195" s="183"/>
      <c r="T195" s="183"/>
      <c r="U195" s="183"/>
      <c r="V195" s="183"/>
      <c r="W195" s="183"/>
      <c r="X195" s="183"/>
      <c r="Y195" s="183"/>
      <c r="Z195" s="183"/>
      <c r="AA195" s="183"/>
      <c r="AB195" s="183"/>
      <c r="AC195" s="183"/>
      <c r="AD195" s="183"/>
      <c r="AE195" s="183"/>
      <c r="AF195" s="183"/>
      <c r="AG195" s="183"/>
      <c r="AH195" s="183"/>
    </row>
    <row r="196" spans="2:34" s="50" customFormat="1" ht="15.75" x14ac:dyDescent="0.3">
      <c r="B196" s="263" t="str">
        <f>VLOOKUP(C196,Companies[],3,FALSE)</f>
        <v>500012318</v>
      </c>
      <c r="C196" s="257" t="s">
        <v>1966</v>
      </c>
      <c r="D196" s="257" t="s">
        <v>1958</v>
      </c>
      <c r="E196" s="257" t="s">
        <v>2024</v>
      </c>
      <c r="F196" s="257" t="s">
        <v>996</v>
      </c>
      <c r="G196" s="257" t="s">
        <v>999</v>
      </c>
      <c r="H196" s="321" t="s">
        <v>2165</v>
      </c>
      <c r="I196" s="257" t="s">
        <v>1199</v>
      </c>
      <c r="J196" s="264">
        <v>89076.84000000004</v>
      </c>
      <c r="K196" s="257"/>
      <c r="L196" s="257"/>
      <c r="M196" s="257"/>
      <c r="N196" s="257"/>
      <c r="R196" s="183"/>
      <c r="S196" s="183"/>
      <c r="T196" s="183"/>
      <c r="U196" s="183"/>
      <c r="V196" s="183"/>
      <c r="W196" s="183"/>
      <c r="X196" s="183"/>
      <c r="Y196" s="183"/>
      <c r="Z196" s="183"/>
      <c r="AA196" s="183"/>
      <c r="AB196" s="183"/>
      <c r="AC196" s="183"/>
      <c r="AD196" s="183"/>
      <c r="AE196" s="183"/>
      <c r="AF196" s="183"/>
      <c r="AG196" s="183"/>
      <c r="AH196" s="183"/>
    </row>
    <row r="197" spans="2:34" s="50" customFormat="1" ht="15.75" x14ac:dyDescent="0.3">
      <c r="B197" s="263" t="str">
        <f>VLOOKUP(C197,Companies[],3,FALSE)</f>
        <v>500012318</v>
      </c>
      <c r="C197" s="257" t="s">
        <v>1966</v>
      </c>
      <c r="D197" s="257" t="s">
        <v>1958</v>
      </c>
      <c r="E197" s="257" t="s">
        <v>2026</v>
      </c>
      <c r="F197" s="257" t="s">
        <v>996</v>
      </c>
      <c r="G197" s="257" t="s">
        <v>999</v>
      </c>
      <c r="H197" s="321" t="s">
        <v>2165</v>
      </c>
      <c r="I197" s="257" t="s">
        <v>1199</v>
      </c>
      <c r="J197" s="264">
        <v>11567.199999999997</v>
      </c>
      <c r="K197" s="257"/>
      <c r="L197" s="257"/>
      <c r="M197" s="257"/>
      <c r="N197" s="257"/>
      <c r="R197" s="183"/>
      <c r="S197" s="183"/>
      <c r="T197" s="183"/>
      <c r="U197" s="183"/>
      <c r="V197" s="183"/>
      <c r="W197" s="183"/>
      <c r="X197" s="183"/>
      <c r="Y197" s="183"/>
      <c r="Z197" s="183"/>
      <c r="AA197" s="183"/>
      <c r="AB197" s="183"/>
      <c r="AC197" s="183"/>
      <c r="AD197" s="183"/>
      <c r="AE197" s="183"/>
      <c r="AF197" s="183"/>
      <c r="AG197" s="183"/>
      <c r="AH197" s="183"/>
    </row>
    <row r="198" spans="2:34" s="50" customFormat="1" ht="15.75" x14ac:dyDescent="0.3">
      <c r="B198" s="263" t="str">
        <f>VLOOKUP(C198,Companies[],3,FALSE)</f>
        <v>500012318</v>
      </c>
      <c r="C198" s="257" t="s">
        <v>1966</v>
      </c>
      <c r="D198" s="257" t="s">
        <v>1958</v>
      </c>
      <c r="E198" s="257" t="s">
        <v>2054</v>
      </c>
      <c r="F198" s="257" t="s">
        <v>996</v>
      </c>
      <c r="G198" s="257" t="s">
        <v>999</v>
      </c>
      <c r="H198" s="321" t="s">
        <v>2165</v>
      </c>
      <c r="I198" s="257" t="s">
        <v>1199</v>
      </c>
      <c r="J198" s="264">
        <v>1290</v>
      </c>
      <c r="K198" s="257"/>
      <c r="L198" s="257"/>
      <c r="M198" s="257"/>
      <c r="N198" s="257"/>
      <c r="R198" s="183"/>
      <c r="S198" s="183"/>
      <c r="T198" s="183"/>
      <c r="U198" s="183"/>
      <c r="V198" s="183"/>
      <c r="W198" s="183"/>
      <c r="X198" s="183"/>
      <c r="Y198" s="183"/>
      <c r="Z198" s="183"/>
      <c r="AA198" s="183"/>
      <c r="AB198" s="183"/>
      <c r="AC198" s="183"/>
      <c r="AD198" s="183"/>
      <c r="AE198" s="183"/>
      <c r="AF198" s="183"/>
      <c r="AG198" s="183"/>
      <c r="AH198" s="183"/>
    </row>
    <row r="199" spans="2:34" s="50" customFormat="1" ht="15.75" x14ac:dyDescent="0.3">
      <c r="B199" s="263" t="str">
        <f>VLOOKUP(C199,Companies[],3,FALSE)</f>
        <v>500012318</v>
      </c>
      <c r="C199" s="257" t="s">
        <v>1966</v>
      </c>
      <c r="D199" s="257" t="s">
        <v>1958</v>
      </c>
      <c r="E199" s="257" t="s">
        <v>2028</v>
      </c>
      <c r="F199" s="257" t="s">
        <v>996</v>
      </c>
      <c r="G199" s="257" t="s">
        <v>999</v>
      </c>
      <c r="H199" s="321" t="s">
        <v>2165</v>
      </c>
      <c r="I199" s="257" t="s">
        <v>1199</v>
      </c>
      <c r="J199" s="264">
        <v>1172.0300000000002</v>
      </c>
      <c r="K199" s="257"/>
      <c r="L199" s="257"/>
      <c r="M199" s="257"/>
      <c r="N199" s="257"/>
      <c r="R199" s="183"/>
      <c r="S199" s="183"/>
      <c r="T199" s="183"/>
      <c r="U199" s="183"/>
      <c r="V199" s="183"/>
      <c r="W199" s="183"/>
      <c r="X199" s="183"/>
      <c r="Y199" s="183"/>
      <c r="Z199" s="183"/>
      <c r="AA199" s="183"/>
      <c r="AB199" s="183"/>
      <c r="AC199" s="183"/>
      <c r="AD199" s="183"/>
      <c r="AE199" s="183"/>
      <c r="AF199" s="183"/>
      <c r="AG199" s="183"/>
      <c r="AH199" s="183"/>
    </row>
    <row r="200" spans="2:34" s="50" customFormat="1" ht="15.75" x14ac:dyDescent="0.3">
      <c r="B200" s="263" t="str">
        <f>VLOOKUP(C200,Companies[],3,FALSE)</f>
        <v>500012318</v>
      </c>
      <c r="C200" s="257" t="s">
        <v>1966</v>
      </c>
      <c r="D200" s="257" t="s">
        <v>1958</v>
      </c>
      <c r="E200" s="257" t="s">
        <v>2023</v>
      </c>
      <c r="F200" s="257" t="s">
        <v>996</v>
      </c>
      <c r="G200" s="257" t="s">
        <v>999</v>
      </c>
      <c r="H200" s="321" t="s">
        <v>2165</v>
      </c>
      <c r="I200" s="257" t="s">
        <v>1199</v>
      </c>
      <c r="J200" s="264">
        <v>1354.31</v>
      </c>
      <c r="K200" s="257"/>
      <c r="L200" s="257"/>
      <c r="M200" s="257"/>
      <c r="N200" s="257"/>
      <c r="R200" s="183"/>
      <c r="S200" s="183"/>
      <c r="T200" s="183"/>
      <c r="U200" s="183"/>
      <c r="V200" s="183"/>
      <c r="W200" s="183"/>
      <c r="X200" s="183"/>
      <c r="Y200" s="183"/>
      <c r="Z200" s="183"/>
      <c r="AA200" s="183"/>
      <c r="AB200" s="183"/>
      <c r="AC200" s="183"/>
      <c r="AD200" s="183"/>
      <c r="AE200" s="183"/>
      <c r="AF200" s="183"/>
      <c r="AG200" s="183"/>
      <c r="AH200" s="183"/>
    </row>
    <row r="201" spans="2:34" s="50" customFormat="1" ht="15.75" x14ac:dyDescent="0.3">
      <c r="B201" s="263" t="str">
        <f>VLOOKUP(C201,Companies[],3,FALSE)</f>
        <v>500012318</v>
      </c>
      <c r="C201" s="257" t="s">
        <v>1966</v>
      </c>
      <c r="D201" s="257" t="s">
        <v>1958</v>
      </c>
      <c r="E201" s="257" t="s">
        <v>2061</v>
      </c>
      <c r="F201" s="257" t="s">
        <v>996</v>
      </c>
      <c r="G201" s="257" t="s">
        <v>999</v>
      </c>
      <c r="H201" s="321" t="s">
        <v>2165</v>
      </c>
      <c r="I201" s="257" t="s">
        <v>1199</v>
      </c>
      <c r="J201" s="264">
        <v>800</v>
      </c>
      <c r="K201" s="257"/>
      <c r="L201" s="257"/>
      <c r="M201" s="257"/>
      <c r="N201" s="257"/>
      <c r="R201" s="183"/>
      <c r="S201" s="183"/>
      <c r="T201" s="183"/>
      <c r="U201" s="183"/>
      <c r="V201" s="183"/>
      <c r="W201" s="183"/>
      <c r="X201" s="183"/>
      <c r="Y201" s="183"/>
      <c r="Z201" s="183"/>
      <c r="AA201" s="183"/>
      <c r="AB201" s="183"/>
      <c r="AC201" s="183"/>
      <c r="AD201" s="183"/>
      <c r="AE201" s="183"/>
      <c r="AF201" s="183"/>
      <c r="AG201" s="183"/>
      <c r="AH201" s="183"/>
    </row>
    <row r="202" spans="2:34" s="50" customFormat="1" ht="15.75" x14ac:dyDescent="0.3">
      <c r="B202" s="263" t="str">
        <f>VLOOKUP(C202,Companies[],3,FALSE)</f>
        <v>500012318</v>
      </c>
      <c r="C202" s="257" t="s">
        <v>1966</v>
      </c>
      <c r="D202" s="257" t="s">
        <v>1958</v>
      </c>
      <c r="E202" s="257" t="s">
        <v>2062</v>
      </c>
      <c r="F202" s="257" t="s">
        <v>996</v>
      </c>
      <c r="G202" s="257" t="s">
        <v>999</v>
      </c>
      <c r="H202" s="321" t="s">
        <v>2165</v>
      </c>
      <c r="I202" s="257" t="s">
        <v>1199</v>
      </c>
      <c r="J202" s="264">
        <v>350</v>
      </c>
      <c r="K202" s="257"/>
      <c r="L202" s="257"/>
      <c r="M202" s="257"/>
      <c r="N202" s="257"/>
      <c r="R202" s="183"/>
      <c r="S202" s="183"/>
      <c r="T202" s="183"/>
      <c r="U202" s="183"/>
      <c r="V202" s="183"/>
      <c r="W202" s="183"/>
      <c r="X202" s="183"/>
      <c r="Y202" s="183"/>
      <c r="Z202" s="183"/>
      <c r="AA202" s="183"/>
      <c r="AB202" s="183"/>
      <c r="AC202" s="183"/>
      <c r="AD202" s="183"/>
      <c r="AE202" s="183"/>
      <c r="AF202" s="183"/>
      <c r="AG202" s="183"/>
      <c r="AH202" s="183"/>
    </row>
    <row r="203" spans="2:34" s="50" customFormat="1" ht="15.75" x14ac:dyDescent="0.3">
      <c r="B203" s="263" t="str">
        <f>VLOOKUP(C203,Companies[],3,FALSE)</f>
        <v>500012318</v>
      </c>
      <c r="C203" s="257" t="s">
        <v>1966</v>
      </c>
      <c r="D203" s="257" t="s">
        <v>1958</v>
      </c>
      <c r="E203" s="257" t="s">
        <v>2063</v>
      </c>
      <c r="F203" s="257" t="s">
        <v>996</v>
      </c>
      <c r="G203" s="257" t="s">
        <v>999</v>
      </c>
      <c r="H203" s="321" t="s">
        <v>2165</v>
      </c>
      <c r="I203" s="257" t="s">
        <v>1199</v>
      </c>
      <c r="J203" s="264">
        <v>1310</v>
      </c>
      <c r="K203" s="257"/>
      <c r="L203" s="257"/>
      <c r="M203" s="257"/>
      <c r="N203" s="257"/>
      <c r="R203" s="183"/>
      <c r="S203" s="183"/>
      <c r="T203" s="183"/>
      <c r="U203" s="183"/>
      <c r="V203" s="183"/>
      <c r="W203" s="183"/>
      <c r="X203" s="183"/>
      <c r="Y203" s="183"/>
      <c r="Z203" s="183"/>
      <c r="AA203" s="183"/>
      <c r="AB203" s="183"/>
      <c r="AC203" s="183"/>
      <c r="AD203" s="183"/>
      <c r="AE203" s="183"/>
      <c r="AF203" s="183"/>
      <c r="AG203" s="183"/>
      <c r="AH203" s="183"/>
    </row>
    <row r="204" spans="2:34" s="50" customFormat="1" ht="15.75" x14ac:dyDescent="0.3">
      <c r="B204" s="263" t="str">
        <f>VLOOKUP(C204,Companies[],3,FALSE)</f>
        <v>500012318</v>
      </c>
      <c r="C204" s="257" t="s">
        <v>1966</v>
      </c>
      <c r="D204" s="257" t="s">
        <v>1958</v>
      </c>
      <c r="E204" s="257" t="s">
        <v>2037</v>
      </c>
      <c r="F204" s="257" t="s">
        <v>996</v>
      </c>
      <c r="G204" s="257" t="s">
        <v>999</v>
      </c>
      <c r="H204" s="321" t="s">
        <v>2165</v>
      </c>
      <c r="I204" s="257" t="s">
        <v>1199</v>
      </c>
      <c r="J204" s="264">
        <v>5056.5</v>
      </c>
      <c r="K204" s="257"/>
      <c r="L204" s="257"/>
      <c r="M204" s="257"/>
      <c r="N204" s="257"/>
      <c r="R204" s="183"/>
      <c r="S204" s="183"/>
      <c r="T204" s="183"/>
      <c r="U204" s="183"/>
      <c r="V204" s="183"/>
      <c r="W204" s="183"/>
      <c r="X204" s="183"/>
      <c r="Y204" s="183"/>
      <c r="Z204" s="183"/>
      <c r="AA204" s="183"/>
      <c r="AB204" s="183"/>
      <c r="AC204" s="183"/>
      <c r="AD204" s="183"/>
      <c r="AE204" s="183"/>
      <c r="AF204" s="183"/>
      <c r="AG204" s="183"/>
      <c r="AH204" s="183"/>
    </row>
    <row r="205" spans="2:34" s="50" customFormat="1" ht="15.75" x14ac:dyDescent="0.3">
      <c r="B205" s="263" t="str">
        <f>VLOOKUP(C205,Companies[],3,FALSE)</f>
        <v>500012318</v>
      </c>
      <c r="C205" s="257" t="s">
        <v>1966</v>
      </c>
      <c r="D205" s="257" t="s">
        <v>1958</v>
      </c>
      <c r="E205" s="257" t="s">
        <v>2020</v>
      </c>
      <c r="F205" s="257" t="s">
        <v>996</v>
      </c>
      <c r="G205" s="257" t="s">
        <v>999</v>
      </c>
      <c r="H205" s="321" t="s">
        <v>2165</v>
      </c>
      <c r="I205" s="257" t="s">
        <v>1199</v>
      </c>
      <c r="J205" s="264">
        <v>3254.27</v>
      </c>
      <c r="K205" s="257"/>
      <c r="L205" s="257"/>
      <c r="M205" s="257"/>
      <c r="N205" s="257"/>
      <c r="R205" s="183"/>
      <c r="S205" s="183"/>
      <c r="T205" s="183"/>
      <c r="U205" s="183"/>
      <c r="V205" s="183"/>
      <c r="W205" s="183"/>
      <c r="X205" s="183"/>
      <c r="Y205" s="183"/>
      <c r="Z205" s="183"/>
      <c r="AA205" s="183"/>
      <c r="AB205" s="183"/>
      <c r="AC205" s="183"/>
      <c r="AD205" s="183"/>
      <c r="AE205" s="183"/>
      <c r="AF205" s="183"/>
      <c r="AG205" s="183"/>
      <c r="AH205" s="183"/>
    </row>
    <row r="206" spans="2:34" s="50" customFormat="1" ht="15.75" x14ac:dyDescent="0.3">
      <c r="B206" s="263" t="str">
        <f>VLOOKUP(C206,Companies[],3,FALSE)</f>
        <v>500009242</v>
      </c>
      <c r="C206" s="257" t="s">
        <v>1969</v>
      </c>
      <c r="D206" s="257" t="s">
        <v>1958</v>
      </c>
      <c r="E206" s="257" t="s">
        <v>2029</v>
      </c>
      <c r="F206" s="257" t="s">
        <v>996</v>
      </c>
      <c r="G206" s="257" t="s">
        <v>999</v>
      </c>
      <c r="H206" s="321" t="s">
        <v>2168</v>
      </c>
      <c r="I206" s="257" t="s">
        <v>1199</v>
      </c>
      <c r="J206" s="264">
        <v>4206.75</v>
      </c>
      <c r="K206" s="257"/>
      <c r="L206" s="257"/>
      <c r="M206" s="257"/>
      <c r="N206" s="257"/>
      <c r="R206" s="183"/>
      <c r="S206" s="183"/>
      <c r="T206" s="183"/>
      <c r="U206" s="183"/>
      <c r="V206" s="183"/>
      <c r="W206" s="183"/>
      <c r="X206" s="183"/>
      <c r="Y206" s="183"/>
      <c r="Z206" s="183"/>
      <c r="AA206" s="183"/>
      <c r="AB206" s="183"/>
      <c r="AC206" s="183"/>
      <c r="AD206" s="183"/>
      <c r="AE206" s="183"/>
      <c r="AF206" s="183"/>
      <c r="AG206" s="183"/>
      <c r="AH206" s="183"/>
    </row>
    <row r="207" spans="2:34" s="50" customFormat="1" ht="15.75" x14ac:dyDescent="0.3">
      <c r="B207" s="263" t="str">
        <f>VLOOKUP(C207,Companies[],3,FALSE)</f>
        <v>500009242</v>
      </c>
      <c r="C207" s="257" t="s">
        <v>1969</v>
      </c>
      <c r="D207" s="257" t="s">
        <v>1958</v>
      </c>
      <c r="E207" s="257" t="s">
        <v>2011</v>
      </c>
      <c r="F207" s="257" t="s">
        <v>996</v>
      </c>
      <c r="G207" s="257" t="s">
        <v>999</v>
      </c>
      <c r="H207" s="321" t="s">
        <v>2168</v>
      </c>
      <c r="I207" s="257" t="s">
        <v>1199</v>
      </c>
      <c r="J207" s="264">
        <v>1515.1200000000001</v>
      </c>
      <c r="K207" s="257"/>
      <c r="L207" s="257"/>
      <c r="M207" s="257"/>
      <c r="N207" s="257"/>
      <c r="R207" s="183"/>
      <c r="S207" s="183"/>
      <c r="T207" s="183"/>
      <c r="U207" s="183"/>
      <c r="V207" s="183"/>
      <c r="W207" s="183"/>
      <c r="X207" s="183"/>
      <c r="Y207" s="183"/>
      <c r="Z207" s="183"/>
      <c r="AA207" s="183"/>
      <c r="AB207" s="183"/>
      <c r="AC207" s="183"/>
      <c r="AD207" s="183"/>
      <c r="AE207" s="183"/>
      <c r="AF207" s="183"/>
      <c r="AG207" s="183"/>
      <c r="AH207" s="183"/>
    </row>
    <row r="208" spans="2:34" s="50" customFormat="1" ht="15.75" x14ac:dyDescent="0.3">
      <c r="B208" s="263" t="str">
        <f>VLOOKUP(C208,Companies[],3,FALSE)</f>
        <v>500009242</v>
      </c>
      <c r="C208" s="257" t="s">
        <v>1969</v>
      </c>
      <c r="D208" s="257" t="s">
        <v>1958</v>
      </c>
      <c r="E208" s="257" t="s">
        <v>2030</v>
      </c>
      <c r="F208" s="257" t="s">
        <v>996</v>
      </c>
      <c r="G208" s="257" t="s">
        <v>999</v>
      </c>
      <c r="H208" s="321" t="s">
        <v>2168</v>
      </c>
      <c r="I208" s="257" t="s">
        <v>1199</v>
      </c>
      <c r="J208" s="264">
        <v>12860</v>
      </c>
      <c r="K208" s="257"/>
      <c r="L208" s="257"/>
      <c r="M208" s="257"/>
      <c r="N208" s="257"/>
      <c r="R208" s="183"/>
      <c r="S208" s="183"/>
      <c r="T208" s="183"/>
      <c r="U208" s="183"/>
      <c r="V208" s="183"/>
      <c r="W208" s="183"/>
      <c r="X208" s="183"/>
      <c r="Y208" s="183"/>
      <c r="Z208" s="183"/>
      <c r="AA208" s="183"/>
      <c r="AB208" s="183"/>
      <c r="AC208" s="183"/>
      <c r="AD208" s="183"/>
      <c r="AE208" s="183"/>
      <c r="AF208" s="183"/>
      <c r="AG208" s="183"/>
      <c r="AH208" s="183"/>
    </row>
    <row r="209" spans="2:34" s="50" customFormat="1" ht="15.75" x14ac:dyDescent="0.3">
      <c r="B209" s="263" t="str">
        <f>VLOOKUP(C209,Companies[],3,FALSE)</f>
        <v>500009242</v>
      </c>
      <c r="C209" s="257" t="s">
        <v>1969</v>
      </c>
      <c r="D209" s="257" t="s">
        <v>1958</v>
      </c>
      <c r="E209" s="257" t="s">
        <v>2033</v>
      </c>
      <c r="F209" s="257" t="s">
        <v>996</v>
      </c>
      <c r="G209" s="257" t="s">
        <v>999</v>
      </c>
      <c r="H209" s="321" t="s">
        <v>2168</v>
      </c>
      <c r="I209" s="257" t="s">
        <v>1199</v>
      </c>
      <c r="J209" s="264">
        <v>5090</v>
      </c>
      <c r="K209" s="257"/>
      <c r="L209" s="257"/>
      <c r="M209" s="257"/>
      <c r="N209" s="257"/>
      <c r="R209" s="183"/>
      <c r="S209" s="183"/>
      <c r="T209" s="183"/>
      <c r="U209" s="183"/>
      <c r="V209" s="183"/>
      <c r="W209" s="183"/>
      <c r="X209" s="183"/>
      <c r="Y209" s="183"/>
      <c r="Z209" s="183"/>
      <c r="AA209" s="183"/>
      <c r="AB209" s="183"/>
      <c r="AC209" s="183"/>
      <c r="AD209" s="183"/>
      <c r="AE209" s="183"/>
      <c r="AF209" s="183"/>
      <c r="AG209" s="183"/>
      <c r="AH209" s="183"/>
    </row>
    <row r="210" spans="2:34" s="50" customFormat="1" ht="15.75" x14ac:dyDescent="0.3">
      <c r="B210" s="263" t="str">
        <f>VLOOKUP(C210,Companies[],3,FALSE)</f>
        <v>500009242</v>
      </c>
      <c r="C210" s="257" t="s">
        <v>1969</v>
      </c>
      <c r="D210" s="257" t="s">
        <v>1958</v>
      </c>
      <c r="E210" s="257" t="s">
        <v>2027</v>
      </c>
      <c r="F210" s="257" t="s">
        <v>996</v>
      </c>
      <c r="G210" s="257" t="s">
        <v>999</v>
      </c>
      <c r="H210" s="321" t="s">
        <v>2168</v>
      </c>
      <c r="I210" s="257" t="s">
        <v>1199</v>
      </c>
      <c r="J210" s="264">
        <v>8450</v>
      </c>
      <c r="K210" s="257"/>
      <c r="L210" s="257"/>
      <c r="M210" s="257"/>
      <c r="N210" s="257"/>
      <c r="R210" s="183"/>
      <c r="S210" s="183"/>
      <c r="T210" s="183"/>
      <c r="U210" s="183"/>
      <c r="V210" s="183"/>
      <c r="W210" s="183"/>
      <c r="X210" s="183"/>
      <c r="Y210" s="183"/>
      <c r="Z210" s="183"/>
      <c r="AA210" s="183"/>
      <c r="AB210" s="183"/>
      <c r="AC210" s="183"/>
      <c r="AD210" s="183"/>
      <c r="AE210" s="183"/>
      <c r="AF210" s="183"/>
      <c r="AG210" s="183"/>
      <c r="AH210" s="183"/>
    </row>
    <row r="211" spans="2:34" s="50" customFormat="1" ht="15.75" x14ac:dyDescent="0.3">
      <c r="B211" s="263" t="str">
        <f>VLOOKUP(C211,Companies[],3,FALSE)</f>
        <v>500009242</v>
      </c>
      <c r="C211" s="257" t="s">
        <v>1969</v>
      </c>
      <c r="D211" s="257" t="s">
        <v>1958</v>
      </c>
      <c r="E211" s="257" t="s">
        <v>2012</v>
      </c>
      <c r="F211" s="257" t="s">
        <v>996</v>
      </c>
      <c r="G211" s="257" t="s">
        <v>999</v>
      </c>
      <c r="H211" s="321" t="s">
        <v>2168</v>
      </c>
      <c r="I211" s="257" t="s">
        <v>1199</v>
      </c>
      <c r="J211" s="264">
        <v>900</v>
      </c>
      <c r="K211" s="257"/>
      <c r="L211" s="257"/>
      <c r="M211" s="257"/>
      <c r="N211" s="257"/>
      <c r="R211" s="183"/>
      <c r="S211" s="183"/>
      <c r="T211" s="183"/>
      <c r="U211" s="183"/>
      <c r="V211" s="183"/>
      <c r="W211" s="183"/>
      <c r="X211" s="183"/>
      <c r="Y211" s="183"/>
      <c r="Z211" s="183"/>
      <c r="AA211" s="183"/>
      <c r="AB211" s="183"/>
      <c r="AC211" s="183"/>
      <c r="AD211" s="183"/>
      <c r="AE211" s="183"/>
      <c r="AF211" s="183"/>
      <c r="AG211" s="183"/>
      <c r="AH211" s="183"/>
    </row>
    <row r="212" spans="2:34" s="50" customFormat="1" ht="15.75" x14ac:dyDescent="0.3">
      <c r="B212" s="263" t="str">
        <f>VLOOKUP(C212,Companies[],3,FALSE)</f>
        <v>500009242</v>
      </c>
      <c r="C212" s="257" t="s">
        <v>1969</v>
      </c>
      <c r="D212" s="257" t="s">
        <v>1958</v>
      </c>
      <c r="E212" s="257" t="s">
        <v>2016</v>
      </c>
      <c r="F212" s="257" t="s">
        <v>996</v>
      </c>
      <c r="G212" s="257" t="s">
        <v>999</v>
      </c>
      <c r="H212" s="321" t="s">
        <v>2168</v>
      </c>
      <c r="I212" s="257" t="s">
        <v>1199</v>
      </c>
      <c r="J212" s="264">
        <v>29393.63</v>
      </c>
      <c r="K212" s="257"/>
      <c r="L212" s="257"/>
      <c r="M212" s="257"/>
      <c r="N212" s="257"/>
      <c r="R212" s="183"/>
      <c r="S212" s="183"/>
      <c r="T212" s="183"/>
      <c r="U212" s="183"/>
      <c r="V212" s="183"/>
      <c r="W212" s="183"/>
      <c r="X212" s="183"/>
      <c r="Y212" s="183"/>
      <c r="Z212" s="183"/>
      <c r="AA212" s="183"/>
      <c r="AB212" s="183"/>
      <c r="AC212" s="183"/>
      <c r="AD212" s="183"/>
      <c r="AE212" s="183"/>
      <c r="AF212" s="183"/>
      <c r="AG212" s="183"/>
      <c r="AH212" s="183"/>
    </row>
    <row r="213" spans="2:34" s="50" customFormat="1" ht="15.75" x14ac:dyDescent="0.3">
      <c r="B213" s="263" t="str">
        <f>VLOOKUP(C213,Companies[],3,FALSE)</f>
        <v>500009242</v>
      </c>
      <c r="C213" s="257" t="s">
        <v>1969</v>
      </c>
      <c r="D213" s="257" t="s">
        <v>1958</v>
      </c>
      <c r="E213" s="257" t="s">
        <v>2032</v>
      </c>
      <c r="F213" s="257" t="s">
        <v>996</v>
      </c>
      <c r="G213" s="257" t="s">
        <v>999</v>
      </c>
      <c r="H213" s="321" t="s">
        <v>2168</v>
      </c>
      <c r="I213" s="257" t="s">
        <v>1199</v>
      </c>
      <c r="J213" s="264">
        <v>300</v>
      </c>
      <c r="K213" s="257"/>
      <c r="L213" s="257"/>
      <c r="M213" s="257"/>
      <c r="N213" s="257"/>
      <c r="R213" s="183"/>
      <c r="S213" s="183"/>
      <c r="T213" s="183"/>
      <c r="U213" s="183"/>
      <c r="V213" s="183"/>
      <c r="W213" s="183"/>
      <c r="X213" s="183"/>
      <c r="Y213" s="183"/>
      <c r="Z213" s="183"/>
      <c r="AA213" s="183"/>
      <c r="AB213" s="183"/>
      <c r="AC213" s="183"/>
      <c r="AD213" s="183"/>
      <c r="AE213" s="183"/>
      <c r="AF213" s="183"/>
      <c r="AG213" s="183"/>
      <c r="AH213" s="183"/>
    </row>
    <row r="214" spans="2:34" s="50" customFormat="1" ht="15.75" x14ac:dyDescent="0.3">
      <c r="B214" s="263" t="str">
        <f>VLOOKUP(C214,Companies[],3,FALSE)</f>
        <v>500009242</v>
      </c>
      <c r="C214" s="257" t="s">
        <v>1969</v>
      </c>
      <c r="D214" s="257" t="s">
        <v>1958</v>
      </c>
      <c r="E214" s="257" t="s">
        <v>2024</v>
      </c>
      <c r="F214" s="257" t="s">
        <v>996</v>
      </c>
      <c r="G214" s="257" t="s">
        <v>999</v>
      </c>
      <c r="H214" s="321" t="s">
        <v>2168</v>
      </c>
      <c r="I214" s="257" t="s">
        <v>1199</v>
      </c>
      <c r="J214" s="264">
        <v>79747.280000000013</v>
      </c>
      <c r="K214" s="257"/>
      <c r="L214" s="257"/>
      <c r="M214" s="257"/>
      <c r="N214" s="257"/>
      <c r="R214" s="183"/>
      <c r="S214" s="183"/>
      <c r="T214" s="183"/>
      <c r="U214" s="183"/>
      <c r="V214" s="183"/>
      <c r="W214" s="183"/>
      <c r="X214" s="183"/>
      <c r="Y214" s="183"/>
      <c r="Z214" s="183"/>
      <c r="AA214" s="183"/>
      <c r="AB214" s="183"/>
      <c r="AC214" s="183"/>
      <c r="AD214" s="183"/>
      <c r="AE214" s="183"/>
      <c r="AF214" s="183"/>
      <c r="AG214" s="183"/>
      <c r="AH214" s="183"/>
    </row>
    <row r="215" spans="2:34" s="50" customFormat="1" ht="15.75" x14ac:dyDescent="0.3">
      <c r="B215" s="263" t="str">
        <f>VLOOKUP(C215,Companies[],3,FALSE)</f>
        <v>500009242</v>
      </c>
      <c r="C215" s="257" t="s">
        <v>1969</v>
      </c>
      <c r="D215" s="257" t="s">
        <v>1958</v>
      </c>
      <c r="E215" s="257" t="s">
        <v>2026</v>
      </c>
      <c r="F215" s="257" t="s">
        <v>996</v>
      </c>
      <c r="G215" s="257" t="s">
        <v>999</v>
      </c>
      <c r="H215" s="321" t="s">
        <v>2168</v>
      </c>
      <c r="I215" s="257" t="s">
        <v>1199</v>
      </c>
      <c r="J215" s="264">
        <v>31229.469999999994</v>
      </c>
      <c r="K215" s="257"/>
      <c r="L215" s="257"/>
      <c r="M215" s="257"/>
      <c r="N215" s="257"/>
      <c r="R215" s="183"/>
      <c r="S215" s="183"/>
      <c r="T215" s="183"/>
      <c r="U215" s="183"/>
      <c r="V215" s="183"/>
      <c r="W215" s="183"/>
      <c r="X215" s="183"/>
      <c r="Y215" s="183"/>
      <c r="Z215" s="183"/>
      <c r="AA215" s="183"/>
      <c r="AB215" s="183"/>
      <c r="AC215" s="183"/>
      <c r="AD215" s="183"/>
      <c r="AE215" s="183"/>
      <c r="AF215" s="183"/>
      <c r="AG215" s="183"/>
      <c r="AH215" s="183"/>
    </row>
    <row r="216" spans="2:34" s="50" customFormat="1" ht="15.75" x14ac:dyDescent="0.3">
      <c r="B216" s="263" t="str">
        <f>VLOOKUP(C216,Companies[],3,FALSE)</f>
        <v>500009242</v>
      </c>
      <c r="C216" s="257" t="s">
        <v>1969</v>
      </c>
      <c r="D216" s="257" t="s">
        <v>1959</v>
      </c>
      <c r="E216" s="257" t="s">
        <v>2021</v>
      </c>
      <c r="F216" s="257" t="s">
        <v>996</v>
      </c>
      <c r="G216" s="257" t="s">
        <v>999</v>
      </c>
      <c r="H216" s="321" t="s">
        <v>2168</v>
      </c>
      <c r="I216" s="257" t="s">
        <v>1199</v>
      </c>
      <c r="J216" s="264">
        <v>90805</v>
      </c>
      <c r="K216" s="257"/>
      <c r="L216" s="257"/>
      <c r="M216" s="257"/>
      <c r="N216" s="257"/>
      <c r="R216" s="183"/>
      <c r="S216" s="183"/>
      <c r="T216" s="183"/>
      <c r="U216" s="183"/>
      <c r="V216" s="183"/>
      <c r="W216" s="183"/>
      <c r="X216" s="183"/>
      <c r="Y216" s="183"/>
      <c r="Z216" s="183"/>
      <c r="AA216" s="183"/>
      <c r="AB216" s="183"/>
      <c r="AC216" s="183"/>
      <c r="AD216" s="183"/>
      <c r="AE216" s="183"/>
      <c r="AF216" s="183"/>
      <c r="AG216" s="183"/>
      <c r="AH216" s="183"/>
    </row>
    <row r="217" spans="2:34" s="50" customFormat="1" ht="15.75" x14ac:dyDescent="0.3">
      <c r="B217" s="263" t="str">
        <f>VLOOKUP(C217,Companies[],3,FALSE)</f>
        <v>500009242</v>
      </c>
      <c r="C217" s="257" t="s">
        <v>1969</v>
      </c>
      <c r="D217" s="257" t="s">
        <v>1958</v>
      </c>
      <c r="E217" s="257" t="s">
        <v>2054</v>
      </c>
      <c r="F217" s="257" t="s">
        <v>996</v>
      </c>
      <c r="G217" s="257" t="s">
        <v>999</v>
      </c>
      <c r="H217" s="321" t="s">
        <v>2168</v>
      </c>
      <c r="I217" s="257" t="s">
        <v>1199</v>
      </c>
      <c r="J217" s="264">
        <v>200</v>
      </c>
      <c r="K217" s="257"/>
      <c r="L217" s="257"/>
      <c r="M217" s="257"/>
      <c r="N217" s="257"/>
      <c r="R217" s="183"/>
      <c r="S217" s="183"/>
      <c r="T217" s="183"/>
      <c r="U217" s="183"/>
      <c r="V217" s="183"/>
      <c r="W217" s="183"/>
      <c r="X217" s="183"/>
      <c r="Y217" s="183"/>
      <c r="Z217" s="183"/>
      <c r="AA217" s="183"/>
      <c r="AB217" s="183"/>
      <c r="AC217" s="183"/>
      <c r="AD217" s="183"/>
      <c r="AE217" s="183"/>
      <c r="AF217" s="183"/>
      <c r="AG217" s="183"/>
      <c r="AH217" s="183"/>
    </row>
    <row r="218" spans="2:34" s="50" customFormat="1" ht="15.75" x14ac:dyDescent="0.3">
      <c r="B218" s="263" t="str">
        <f>VLOOKUP(C218,Companies[],3,FALSE)</f>
        <v>500009242</v>
      </c>
      <c r="C218" s="257" t="s">
        <v>1969</v>
      </c>
      <c r="D218" s="257" t="s">
        <v>1958</v>
      </c>
      <c r="E218" s="257" t="s">
        <v>2025</v>
      </c>
      <c r="F218" s="257" t="s">
        <v>996</v>
      </c>
      <c r="G218" s="257" t="s">
        <v>999</v>
      </c>
      <c r="H218" s="321" t="s">
        <v>2168</v>
      </c>
      <c r="I218" s="257" t="s">
        <v>1199</v>
      </c>
      <c r="J218" s="264">
        <v>16000</v>
      </c>
      <c r="K218" s="257"/>
      <c r="L218" s="257"/>
      <c r="M218" s="257"/>
      <c r="N218" s="257"/>
      <c r="R218" s="183"/>
      <c r="S218" s="183"/>
      <c r="T218" s="183"/>
      <c r="U218" s="183"/>
      <c r="V218" s="183"/>
      <c r="W218" s="183"/>
      <c r="X218" s="183"/>
      <c r="Y218" s="183"/>
      <c r="Z218" s="183"/>
      <c r="AA218" s="183"/>
      <c r="AB218" s="183"/>
      <c r="AC218" s="183"/>
      <c r="AD218" s="183"/>
      <c r="AE218" s="183"/>
      <c r="AF218" s="183"/>
      <c r="AG218" s="183"/>
      <c r="AH218" s="183"/>
    </row>
    <row r="219" spans="2:34" s="50" customFormat="1" ht="15.75" x14ac:dyDescent="0.3">
      <c r="B219" s="263" t="str">
        <f>VLOOKUP(C219,Companies[],3,FALSE)</f>
        <v>500009242</v>
      </c>
      <c r="C219" s="257" t="s">
        <v>1969</v>
      </c>
      <c r="D219" s="257" t="s">
        <v>1958</v>
      </c>
      <c r="E219" s="257" t="s">
        <v>2028</v>
      </c>
      <c r="F219" s="257" t="s">
        <v>996</v>
      </c>
      <c r="G219" s="257" t="s">
        <v>999</v>
      </c>
      <c r="H219" s="321" t="s">
        <v>2168</v>
      </c>
      <c r="I219" s="257" t="s">
        <v>1199</v>
      </c>
      <c r="J219" s="264">
        <v>102676.95</v>
      </c>
      <c r="K219" s="257"/>
      <c r="L219" s="257"/>
      <c r="M219" s="257"/>
      <c r="N219" s="257"/>
      <c r="R219" s="183"/>
      <c r="S219" s="183"/>
      <c r="T219" s="183"/>
      <c r="U219" s="183"/>
      <c r="V219" s="183"/>
      <c r="W219" s="183"/>
      <c r="X219" s="183"/>
      <c r="Y219" s="183"/>
      <c r="Z219" s="183"/>
      <c r="AA219" s="183"/>
      <c r="AB219" s="183"/>
      <c r="AC219" s="183"/>
      <c r="AD219" s="183"/>
      <c r="AE219" s="183"/>
      <c r="AF219" s="183"/>
      <c r="AG219" s="183"/>
      <c r="AH219" s="183"/>
    </row>
    <row r="220" spans="2:34" s="50" customFormat="1" ht="15.75" x14ac:dyDescent="0.3">
      <c r="B220" s="263" t="str">
        <f>VLOOKUP(C220,Companies[],3,FALSE)</f>
        <v>500009242</v>
      </c>
      <c r="C220" s="257" t="s">
        <v>1969</v>
      </c>
      <c r="D220" s="257" t="s">
        <v>1958</v>
      </c>
      <c r="E220" s="257" t="s">
        <v>2023</v>
      </c>
      <c r="F220" s="257" t="s">
        <v>996</v>
      </c>
      <c r="G220" s="257" t="s">
        <v>999</v>
      </c>
      <c r="H220" s="321" t="s">
        <v>2168</v>
      </c>
      <c r="I220" s="257" t="s">
        <v>1199</v>
      </c>
      <c r="J220" s="264">
        <v>92988.199999999983</v>
      </c>
      <c r="K220" s="257"/>
      <c r="L220" s="257"/>
      <c r="M220" s="257"/>
      <c r="N220" s="257"/>
      <c r="R220" s="183"/>
      <c r="S220" s="183"/>
      <c r="T220" s="183"/>
      <c r="U220" s="183"/>
      <c r="V220" s="183"/>
      <c r="W220" s="183"/>
      <c r="X220" s="183"/>
      <c r="Y220" s="183"/>
      <c r="Z220" s="183"/>
      <c r="AA220" s="183"/>
      <c r="AB220" s="183"/>
      <c r="AC220" s="183"/>
      <c r="AD220" s="183"/>
      <c r="AE220" s="183"/>
      <c r="AF220" s="183"/>
      <c r="AG220" s="183"/>
      <c r="AH220" s="183"/>
    </row>
    <row r="221" spans="2:34" s="50" customFormat="1" ht="15.75" x14ac:dyDescent="0.3">
      <c r="B221" s="263" t="str">
        <f>VLOOKUP(C221,Companies[],3,FALSE)</f>
        <v>500009242</v>
      </c>
      <c r="C221" s="257" t="s">
        <v>1969</v>
      </c>
      <c r="D221" s="257" t="s">
        <v>1958</v>
      </c>
      <c r="E221" s="257" t="s">
        <v>2062</v>
      </c>
      <c r="F221" s="257" t="s">
        <v>996</v>
      </c>
      <c r="G221" s="257" t="s">
        <v>999</v>
      </c>
      <c r="H221" s="321" t="s">
        <v>2168</v>
      </c>
      <c r="I221" s="257" t="s">
        <v>1199</v>
      </c>
      <c r="J221" s="264">
        <v>560</v>
      </c>
      <c r="K221" s="257"/>
      <c r="L221" s="257"/>
      <c r="M221" s="257"/>
      <c r="N221" s="257"/>
      <c r="R221" s="183"/>
      <c r="S221" s="183"/>
      <c r="T221" s="183"/>
      <c r="U221" s="183"/>
      <c r="V221" s="183"/>
      <c r="W221" s="183"/>
      <c r="X221" s="183"/>
      <c r="Y221" s="183"/>
      <c r="Z221" s="183"/>
      <c r="AA221" s="183"/>
      <c r="AB221" s="183"/>
      <c r="AC221" s="183"/>
      <c r="AD221" s="183"/>
      <c r="AE221" s="183"/>
      <c r="AF221" s="183"/>
      <c r="AG221" s="183"/>
      <c r="AH221" s="183"/>
    </row>
    <row r="222" spans="2:34" s="50" customFormat="1" ht="15.75" x14ac:dyDescent="0.3">
      <c r="B222" s="263" t="str">
        <f>VLOOKUP(C222,Companies[],3,FALSE)</f>
        <v>500009242</v>
      </c>
      <c r="C222" s="257" t="s">
        <v>1969</v>
      </c>
      <c r="D222" s="257" t="s">
        <v>1958</v>
      </c>
      <c r="E222" s="257" t="s">
        <v>2063</v>
      </c>
      <c r="F222" s="257" t="s">
        <v>996</v>
      </c>
      <c r="G222" s="257" t="s">
        <v>999</v>
      </c>
      <c r="H222" s="321" t="s">
        <v>2168</v>
      </c>
      <c r="I222" s="257" t="s">
        <v>1199</v>
      </c>
      <c r="J222" s="264">
        <v>100</v>
      </c>
      <c r="K222" s="257"/>
      <c r="L222" s="257"/>
      <c r="M222" s="257"/>
      <c r="N222" s="257"/>
      <c r="R222" s="183"/>
      <c r="S222" s="183"/>
      <c r="T222" s="183"/>
      <c r="U222" s="183"/>
      <c r="V222" s="183"/>
      <c r="W222" s="183"/>
      <c r="X222" s="183"/>
      <c r="Y222" s="183"/>
      <c r="Z222" s="183"/>
      <c r="AA222" s="183"/>
      <c r="AB222" s="183"/>
      <c r="AC222" s="183"/>
      <c r="AD222" s="183"/>
      <c r="AE222" s="183"/>
      <c r="AF222" s="183"/>
      <c r="AG222" s="183"/>
      <c r="AH222" s="183"/>
    </row>
    <row r="223" spans="2:34" s="50" customFormat="1" ht="15.75" x14ac:dyDescent="0.3">
      <c r="B223" s="263" t="str">
        <f>VLOOKUP(C223,Companies[],3,FALSE)</f>
        <v>500009242</v>
      </c>
      <c r="C223" s="257" t="s">
        <v>1969</v>
      </c>
      <c r="D223" s="257" t="s">
        <v>1958</v>
      </c>
      <c r="E223" s="257" t="s">
        <v>2037</v>
      </c>
      <c r="F223" s="257" t="s">
        <v>996</v>
      </c>
      <c r="G223" s="257" t="s">
        <v>999</v>
      </c>
      <c r="H223" s="321" t="s">
        <v>2168</v>
      </c>
      <c r="I223" s="257" t="s">
        <v>1199</v>
      </c>
      <c r="J223" s="264">
        <v>6000</v>
      </c>
      <c r="K223" s="257"/>
      <c r="L223" s="257"/>
      <c r="M223" s="257"/>
      <c r="N223" s="257"/>
      <c r="R223" s="183"/>
      <c r="S223" s="183"/>
      <c r="T223" s="183"/>
      <c r="U223" s="183"/>
      <c r="V223" s="183"/>
      <c r="W223" s="183"/>
      <c r="X223" s="183"/>
      <c r="Y223" s="183"/>
      <c r="Z223" s="183"/>
      <c r="AA223" s="183"/>
      <c r="AB223" s="183"/>
      <c r="AC223" s="183"/>
      <c r="AD223" s="183"/>
      <c r="AE223" s="183"/>
      <c r="AF223" s="183"/>
      <c r="AG223" s="183"/>
      <c r="AH223" s="183"/>
    </row>
    <row r="224" spans="2:34" s="50" customFormat="1" ht="15.75" x14ac:dyDescent="0.3">
      <c r="B224" s="263" t="str">
        <f>VLOOKUP(C224,Companies[],3,FALSE)</f>
        <v>500009242</v>
      </c>
      <c r="C224" s="257" t="s">
        <v>1969</v>
      </c>
      <c r="D224" s="257" t="s">
        <v>1958</v>
      </c>
      <c r="E224" s="257" t="s">
        <v>2066</v>
      </c>
      <c r="F224" s="257" t="s">
        <v>996</v>
      </c>
      <c r="G224" s="257" t="s">
        <v>999</v>
      </c>
      <c r="H224" s="321" t="s">
        <v>2168</v>
      </c>
      <c r="I224" s="257" t="s">
        <v>1199</v>
      </c>
      <c r="J224" s="264">
        <v>40527.32</v>
      </c>
      <c r="K224" s="257"/>
      <c r="L224" s="257"/>
      <c r="M224" s="257"/>
      <c r="N224" s="257"/>
      <c r="R224" s="183"/>
      <c r="S224" s="183"/>
      <c r="T224" s="183"/>
      <c r="U224" s="183"/>
      <c r="V224" s="183"/>
      <c r="W224" s="183"/>
      <c r="X224" s="183"/>
      <c r="Y224" s="183"/>
      <c r="Z224" s="183"/>
      <c r="AA224" s="183"/>
      <c r="AB224" s="183"/>
      <c r="AC224" s="183"/>
      <c r="AD224" s="183"/>
      <c r="AE224" s="183"/>
      <c r="AF224" s="183"/>
      <c r="AG224" s="183"/>
      <c r="AH224" s="183"/>
    </row>
    <row r="225" spans="2:34" s="50" customFormat="1" ht="15.75" x14ac:dyDescent="0.3">
      <c r="B225" s="263" t="str">
        <f>VLOOKUP(C225,Companies[],3,FALSE)</f>
        <v>500009242</v>
      </c>
      <c r="C225" s="257" t="s">
        <v>1969</v>
      </c>
      <c r="D225" s="257" t="s">
        <v>1958</v>
      </c>
      <c r="E225" s="257" t="s">
        <v>2067</v>
      </c>
      <c r="F225" s="257" t="s">
        <v>996</v>
      </c>
      <c r="G225" s="257" t="s">
        <v>999</v>
      </c>
      <c r="H225" s="321" t="s">
        <v>2168</v>
      </c>
      <c r="I225" s="257" t="s">
        <v>1199</v>
      </c>
      <c r="J225" s="264">
        <v>56052.979999999989</v>
      </c>
      <c r="K225" s="257"/>
      <c r="L225" s="257"/>
      <c r="M225" s="257"/>
      <c r="N225" s="257"/>
      <c r="R225" s="183"/>
      <c r="S225" s="183"/>
      <c r="T225" s="183"/>
      <c r="U225" s="183"/>
      <c r="V225" s="183"/>
      <c r="W225" s="183"/>
      <c r="X225" s="183"/>
      <c r="Y225" s="183"/>
      <c r="Z225" s="183"/>
      <c r="AA225" s="183"/>
      <c r="AB225" s="183"/>
      <c r="AC225" s="183"/>
      <c r="AD225" s="183"/>
      <c r="AE225" s="183"/>
      <c r="AF225" s="183"/>
      <c r="AG225" s="183"/>
      <c r="AH225" s="183"/>
    </row>
    <row r="226" spans="2:34" s="50" customFormat="1" ht="15.75" x14ac:dyDescent="0.3">
      <c r="B226" s="263" t="str">
        <f>VLOOKUP(C226,Companies[],3,FALSE)</f>
        <v>500009242</v>
      </c>
      <c r="C226" s="257" t="s">
        <v>1969</v>
      </c>
      <c r="D226" s="257" t="s">
        <v>1958</v>
      </c>
      <c r="E226" s="257" t="s">
        <v>2020</v>
      </c>
      <c r="F226" s="257" t="s">
        <v>996</v>
      </c>
      <c r="G226" s="257" t="s">
        <v>999</v>
      </c>
      <c r="H226" s="321" t="s">
        <v>2168</v>
      </c>
      <c r="I226" s="257" t="s">
        <v>1199</v>
      </c>
      <c r="J226" s="264">
        <v>24063.83</v>
      </c>
      <c r="K226" s="257"/>
      <c r="L226" s="257"/>
      <c r="M226" s="257"/>
      <c r="N226" s="257"/>
      <c r="R226" s="183"/>
      <c r="S226" s="183"/>
      <c r="T226" s="183"/>
      <c r="U226" s="183"/>
      <c r="V226" s="183"/>
      <c r="W226" s="183"/>
      <c r="X226" s="183"/>
      <c r="Y226" s="183"/>
      <c r="Z226" s="183"/>
      <c r="AA226" s="183"/>
      <c r="AB226" s="183"/>
      <c r="AC226" s="183"/>
      <c r="AD226" s="183"/>
      <c r="AE226" s="183"/>
      <c r="AF226" s="183"/>
      <c r="AG226" s="183"/>
      <c r="AH226" s="183"/>
    </row>
    <row r="227" spans="2:34" s="50" customFormat="1" ht="15.75" x14ac:dyDescent="0.3">
      <c r="B227" s="263">
        <f>VLOOKUP(C227,Companies[],3,FALSE)</f>
        <v>500001295</v>
      </c>
      <c r="C227" s="257" t="s">
        <v>1978</v>
      </c>
      <c r="D227" s="257" t="s">
        <v>1958</v>
      </c>
      <c r="E227" s="257" t="s">
        <v>2029</v>
      </c>
      <c r="F227" s="257" t="s">
        <v>996</v>
      </c>
      <c r="G227" s="257" t="s">
        <v>999</v>
      </c>
      <c r="H227" s="321" t="s">
        <v>2158</v>
      </c>
      <c r="I227" s="257" t="s">
        <v>1199</v>
      </c>
      <c r="J227" s="264">
        <v>3190.7299999999996</v>
      </c>
      <c r="K227" s="257"/>
      <c r="L227" s="257"/>
      <c r="M227" s="257"/>
      <c r="N227" s="257"/>
      <c r="R227" s="183"/>
      <c r="S227" s="183"/>
      <c r="T227" s="183"/>
      <c r="U227" s="183"/>
      <c r="V227" s="183"/>
      <c r="W227" s="183"/>
      <c r="X227" s="183"/>
      <c r="Y227" s="183"/>
      <c r="Z227" s="183"/>
      <c r="AA227" s="183"/>
      <c r="AB227" s="183"/>
      <c r="AC227" s="183"/>
      <c r="AD227" s="183"/>
      <c r="AE227" s="183"/>
      <c r="AF227" s="183"/>
      <c r="AG227" s="183"/>
      <c r="AH227" s="183"/>
    </row>
    <row r="228" spans="2:34" s="50" customFormat="1" ht="15.75" x14ac:dyDescent="0.3">
      <c r="B228" s="263">
        <f>VLOOKUP(C228,Companies[],3,FALSE)</f>
        <v>500001295</v>
      </c>
      <c r="C228" s="257" t="s">
        <v>1978</v>
      </c>
      <c r="D228" s="257" t="s">
        <v>1958</v>
      </c>
      <c r="E228" s="257" t="s">
        <v>2011</v>
      </c>
      <c r="F228" s="257" t="s">
        <v>996</v>
      </c>
      <c r="G228" s="257" t="s">
        <v>999</v>
      </c>
      <c r="H228" s="321" t="s">
        <v>2158</v>
      </c>
      <c r="I228" s="257" t="s">
        <v>1199</v>
      </c>
      <c r="J228" s="264">
        <v>2909.9600000000005</v>
      </c>
      <c r="K228" s="257"/>
      <c r="L228" s="257"/>
      <c r="M228" s="257"/>
      <c r="N228" s="257"/>
      <c r="R228" s="183"/>
      <c r="S228" s="183"/>
      <c r="T228" s="183"/>
      <c r="U228" s="183"/>
      <c r="V228" s="183"/>
      <c r="W228" s="183"/>
      <c r="X228" s="183"/>
      <c r="Y228" s="183"/>
      <c r="Z228" s="183"/>
      <c r="AA228" s="183"/>
      <c r="AB228" s="183"/>
      <c r="AC228" s="183"/>
      <c r="AD228" s="183"/>
      <c r="AE228" s="183"/>
      <c r="AF228" s="183"/>
      <c r="AG228" s="183"/>
      <c r="AH228" s="183"/>
    </row>
    <row r="229" spans="2:34" s="50" customFormat="1" ht="15.75" x14ac:dyDescent="0.3">
      <c r="B229" s="263">
        <f>VLOOKUP(C229,Companies[],3,FALSE)</f>
        <v>500001295</v>
      </c>
      <c r="C229" s="257" t="s">
        <v>1978</v>
      </c>
      <c r="D229" s="257" t="s">
        <v>1958</v>
      </c>
      <c r="E229" s="257" t="s">
        <v>2030</v>
      </c>
      <c r="F229" s="257" t="s">
        <v>996</v>
      </c>
      <c r="G229" s="257" t="s">
        <v>999</v>
      </c>
      <c r="H229" s="321" t="s">
        <v>2158</v>
      </c>
      <c r="I229" s="257" t="s">
        <v>1199</v>
      </c>
      <c r="J229" s="264">
        <v>14458.4</v>
      </c>
      <c r="K229" s="257"/>
      <c r="L229" s="257"/>
      <c r="M229" s="257"/>
      <c r="N229" s="257"/>
      <c r="R229" s="183"/>
      <c r="S229" s="183"/>
      <c r="T229" s="183"/>
      <c r="U229" s="183"/>
      <c r="V229" s="183"/>
      <c r="W229" s="183"/>
      <c r="X229" s="183"/>
      <c r="Y229" s="183"/>
      <c r="Z229" s="183"/>
      <c r="AA229" s="183"/>
      <c r="AB229" s="183"/>
      <c r="AC229" s="183"/>
      <c r="AD229" s="183"/>
      <c r="AE229" s="183"/>
      <c r="AF229" s="183"/>
      <c r="AG229" s="183"/>
      <c r="AH229" s="183"/>
    </row>
    <row r="230" spans="2:34" s="50" customFormat="1" ht="15.75" x14ac:dyDescent="0.3">
      <c r="B230" s="263">
        <f>VLOOKUP(C230,Companies[],3,FALSE)</f>
        <v>500001295</v>
      </c>
      <c r="C230" s="257" t="s">
        <v>1978</v>
      </c>
      <c r="D230" s="257" t="s">
        <v>1958</v>
      </c>
      <c r="E230" s="257" t="s">
        <v>2033</v>
      </c>
      <c r="F230" s="257" t="s">
        <v>996</v>
      </c>
      <c r="G230" s="257" t="s">
        <v>999</v>
      </c>
      <c r="H230" s="321" t="s">
        <v>2158</v>
      </c>
      <c r="I230" s="257" t="s">
        <v>1199</v>
      </c>
      <c r="J230" s="264">
        <v>3585</v>
      </c>
      <c r="K230" s="257"/>
      <c r="L230" s="257"/>
      <c r="M230" s="257"/>
      <c r="N230" s="257"/>
      <c r="R230" s="183"/>
      <c r="S230" s="183"/>
      <c r="T230" s="183"/>
      <c r="U230" s="183"/>
      <c r="V230" s="183"/>
      <c r="W230" s="183"/>
      <c r="X230" s="183"/>
      <c r="Y230" s="183"/>
      <c r="Z230" s="183"/>
      <c r="AA230" s="183"/>
      <c r="AB230" s="183"/>
      <c r="AC230" s="183"/>
      <c r="AD230" s="183"/>
      <c r="AE230" s="183"/>
      <c r="AF230" s="183"/>
      <c r="AG230" s="183"/>
      <c r="AH230" s="183"/>
    </row>
    <row r="231" spans="2:34" s="50" customFormat="1" ht="15.75" x14ac:dyDescent="0.3">
      <c r="B231" s="263">
        <f>VLOOKUP(C231,Companies[],3,FALSE)</f>
        <v>500001295</v>
      </c>
      <c r="C231" s="257" t="s">
        <v>1978</v>
      </c>
      <c r="D231" s="257" t="s">
        <v>1958</v>
      </c>
      <c r="E231" s="257" t="s">
        <v>2027</v>
      </c>
      <c r="F231" s="257" t="s">
        <v>996</v>
      </c>
      <c r="G231" s="257" t="s">
        <v>999</v>
      </c>
      <c r="H231" s="321" t="s">
        <v>2158</v>
      </c>
      <c r="I231" s="257" t="s">
        <v>1199</v>
      </c>
      <c r="J231" s="264">
        <v>15600</v>
      </c>
      <c r="K231" s="257"/>
      <c r="L231" s="257"/>
      <c r="M231" s="257"/>
      <c r="N231" s="257"/>
      <c r="R231" s="183"/>
      <c r="S231" s="183"/>
      <c r="T231" s="183"/>
      <c r="U231" s="183"/>
      <c r="V231" s="183"/>
      <c r="W231" s="183"/>
      <c r="X231" s="183"/>
      <c r="Y231" s="183"/>
      <c r="Z231" s="183"/>
      <c r="AA231" s="183"/>
      <c r="AB231" s="183"/>
      <c r="AC231" s="183"/>
      <c r="AD231" s="183"/>
      <c r="AE231" s="183"/>
      <c r="AF231" s="183"/>
      <c r="AG231" s="183"/>
      <c r="AH231" s="183"/>
    </row>
    <row r="232" spans="2:34" s="50" customFormat="1" ht="15.75" x14ac:dyDescent="0.3">
      <c r="B232" s="263">
        <f>VLOOKUP(C232,Companies[],3,FALSE)</f>
        <v>500001295</v>
      </c>
      <c r="C232" s="257" t="s">
        <v>1978</v>
      </c>
      <c r="D232" s="257" t="s">
        <v>1958</v>
      </c>
      <c r="E232" s="257" t="s">
        <v>2012</v>
      </c>
      <c r="F232" s="257" t="s">
        <v>996</v>
      </c>
      <c r="G232" s="257" t="s">
        <v>999</v>
      </c>
      <c r="H232" s="321" t="s">
        <v>2158</v>
      </c>
      <c r="I232" s="257" t="s">
        <v>1199</v>
      </c>
      <c r="J232" s="264">
        <v>900</v>
      </c>
      <c r="K232" s="257"/>
      <c r="L232" s="257"/>
      <c r="M232" s="257"/>
      <c r="N232" s="257"/>
      <c r="R232" s="183"/>
      <c r="S232" s="183"/>
      <c r="T232" s="183"/>
      <c r="U232" s="183"/>
      <c r="V232" s="183"/>
      <c r="W232" s="183"/>
      <c r="X232" s="183"/>
      <c r="Y232" s="183"/>
      <c r="Z232" s="183"/>
      <c r="AA232" s="183"/>
      <c r="AB232" s="183"/>
      <c r="AC232" s="183"/>
      <c r="AD232" s="183"/>
      <c r="AE232" s="183"/>
      <c r="AF232" s="183"/>
      <c r="AG232" s="183"/>
      <c r="AH232" s="183"/>
    </row>
    <row r="233" spans="2:34" s="50" customFormat="1" ht="15.75" x14ac:dyDescent="0.3">
      <c r="B233" s="263">
        <f>VLOOKUP(C233,Companies[],3,FALSE)</f>
        <v>500001295</v>
      </c>
      <c r="C233" s="257" t="s">
        <v>1978</v>
      </c>
      <c r="D233" s="257" t="s">
        <v>1958</v>
      </c>
      <c r="E233" s="257" t="s">
        <v>2016</v>
      </c>
      <c r="F233" s="257" t="s">
        <v>996</v>
      </c>
      <c r="G233" s="257" t="s">
        <v>999</v>
      </c>
      <c r="H233" s="321" t="s">
        <v>2158</v>
      </c>
      <c r="I233" s="257" t="s">
        <v>1199</v>
      </c>
      <c r="J233" s="264">
        <v>67840</v>
      </c>
      <c r="K233" s="257"/>
      <c r="L233" s="257"/>
      <c r="M233" s="257"/>
      <c r="N233" s="257"/>
      <c r="R233" s="183"/>
      <c r="S233" s="183"/>
      <c r="T233" s="183"/>
      <c r="U233" s="183"/>
      <c r="V233" s="183"/>
      <c r="W233" s="183"/>
      <c r="X233" s="183"/>
      <c r="Y233" s="183"/>
      <c r="Z233" s="183"/>
      <c r="AA233" s="183"/>
      <c r="AB233" s="183"/>
      <c r="AC233" s="183"/>
      <c r="AD233" s="183"/>
      <c r="AE233" s="183"/>
      <c r="AF233" s="183"/>
      <c r="AG233" s="183"/>
      <c r="AH233" s="183"/>
    </row>
    <row r="234" spans="2:34" s="50" customFormat="1" ht="15.75" x14ac:dyDescent="0.3">
      <c r="B234" s="263">
        <f>VLOOKUP(C234,Companies[],3,FALSE)</f>
        <v>500001295</v>
      </c>
      <c r="C234" s="257" t="s">
        <v>1978</v>
      </c>
      <c r="D234" s="257" t="s">
        <v>1958</v>
      </c>
      <c r="E234" s="257" t="s">
        <v>2032</v>
      </c>
      <c r="F234" s="257" t="s">
        <v>996</v>
      </c>
      <c r="G234" s="257" t="s">
        <v>999</v>
      </c>
      <c r="H234" s="321" t="s">
        <v>2158</v>
      </c>
      <c r="I234" s="257" t="s">
        <v>1199</v>
      </c>
      <c r="J234" s="264">
        <v>100</v>
      </c>
      <c r="K234" s="257"/>
      <c r="L234" s="257"/>
      <c r="M234" s="257"/>
      <c r="N234" s="257"/>
      <c r="R234" s="183"/>
      <c r="S234" s="183"/>
      <c r="T234" s="183"/>
      <c r="U234" s="183"/>
      <c r="V234" s="183"/>
      <c r="W234" s="183"/>
      <c r="X234" s="183"/>
      <c r="Y234" s="183"/>
      <c r="Z234" s="183"/>
      <c r="AA234" s="183"/>
      <c r="AB234" s="183"/>
      <c r="AC234" s="183"/>
      <c r="AD234" s="183"/>
      <c r="AE234" s="183"/>
      <c r="AF234" s="183"/>
      <c r="AG234" s="183"/>
      <c r="AH234" s="183"/>
    </row>
    <row r="235" spans="2:34" s="50" customFormat="1" ht="15.75" x14ac:dyDescent="0.3">
      <c r="B235" s="263">
        <f>VLOOKUP(C235,Companies[],3,FALSE)</f>
        <v>500001295</v>
      </c>
      <c r="C235" s="257" t="s">
        <v>1978</v>
      </c>
      <c r="D235" s="257" t="s">
        <v>1958</v>
      </c>
      <c r="E235" s="257" t="s">
        <v>2026</v>
      </c>
      <c r="F235" s="257" t="s">
        <v>996</v>
      </c>
      <c r="G235" s="257" t="s">
        <v>999</v>
      </c>
      <c r="H235" s="321" t="s">
        <v>2158</v>
      </c>
      <c r="I235" s="257" t="s">
        <v>1199</v>
      </c>
      <c r="J235" s="264">
        <v>3733.4799999999996</v>
      </c>
      <c r="K235" s="257"/>
      <c r="L235" s="257"/>
      <c r="M235" s="257"/>
      <c r="N235" s="257"/>
      <c r="R235" s="183"/>
      <c r="S235" s="183"/>
      <c r="T235" s="183"/>
      <c r="U235" s="183"/>
      <c r="V235" s="183"/>
      <c r="W235" s="183"/>
      <c r="X235" s="183"/>
      <c r="Y235" s="183"/>
      <c r="Z235" s="183"/>
      <c r="AA235" s="183"/>
      <c r="AB235" s="183"/>
      <c r="AC235" s="183"/>
      <c r="AD235" s="183"/>
      <c r="AE235" s="183"/>
      <c r="AF235" s="183"/>
      <c r="AG235" s="183"/>
      <c r="AH235" s="183"/>
    </row>
    <row r="236" spans="2:34" s="50" customFormat="1" ht="15.75" x14ac:dyDescent="0.3">
      <c r="B236" s="263">
        <f>VLOOKUP(C236,Companies[],3,FALSE)</f>
        <v>500001295</v>
      </c>
      <c r="C236" s="257" t="s">
        <v>1978</v>
      </c>
      <c r="D236" s="257" t="s">
        <v>1959</v>
      </c>
      <c r="E236" s="257" t="s">
        <v>2021</v>
      </c>
      <c r="F236" s="257" t="s">
        <v>996</v>
      </c>
      <c r="G236" s="257" t="s">
        <v>999</v>
      </c>
      <c r="H236" s="321" t="s">
        <v>2158</v>
      </c>
      <c r="I236" s="257" t="s">
        <v>1199</v>
      </c>
      <c r="J236" s="264">
        <v>202059.41</v>
      </c>
      <c r="K236" s="257"/>
      <c r="L236" s="257"/>
      <c r="M236" s="257"/>
      <c r="N236" s="257"/>
      <c r="R236" s="183"/>
      <c r="S236" s="183"/>
      <c r="T236" s="183"/>
      <c r="U236" s="183"/>
      <c r="V236" s="183"/>
      <c r="W236" s="183"/>
      <c r="X236" s="183"/>
      <c r="Y236" s="183"/>
      <c r="Z236" s="183"/>
      <c r="AA236" s="183"/>
      <c r="AB236" s="183"/>
      <c r="AC236" s="183"/>
      <c r="AD236" s="183"/>
      <c r="AE236" s="183"/>
      <c r="AF236" s="183"/>
      <c r="AG236" s="183"/>
      <c r="AH236" s="183"/>
    </row>
    <row r="237" spans="2:34" s="50" customFormat="1" ht="15.75" x14ac:dyDescent="0.3">
      <c r="B237" s="263">
        <f>VLOOKUP(C237,Companies[],3,FALSE)</f>
        <v>500001295</v>
      </c>
      <c r="C237" s="257" t="s">
        <v>1978</v>
      </c>
      <c r="D237" s="257" t="s">
        <v>1958</v>
      </c>
      <c r="E237" s="257" t="s">
        <v>2054</v>
      </c>
      <c r="F237" s="257" t="s">
        <v>996</v>
      </c>
      <c r="G237" s="257" t="s">
        <v>999</v>
      </c>
      <c r="H237" s="321" t="s">
        <v>2158</v>
      </c>
      <c r="I237" s="257" t="s">
        <v>1199</v>
      </c>
      <c r="J237" s="264">
        <v>3000</v>
      </c>
      <c r="K237" s="257"/>
      <c r="L237" s="257"/>
      <c r="M237" s="257"/>
      <c r="N237" s="257"/>
      <c r="R237" s="183"/>
      <c r="S237" s="183"/>
      <c r="T237" s="183"/>
      <c r="U237" s="183"/>
      <c r="V237" s="183"/>
      <c r="W237" s="183"/>
      <c r="X237" s="183"/>
      <c r="Y237" s="183"/>
      <c r="Z237" s="183"/>
      <c r="AA237" s="183"/>
      <c r="AB237" s="183"/>
      <c r="AC237" s="183"/>
      <c r="AD237" s="183"/>
      <c r="AE237" s="183"/>
      <c r="AF237" s="183"/>
      <c r="AG237" s="183"/>
      <c r="AH237" s="183"/>
    </row>
    <row r="238" spans="2:34" s="50" customFormat="1" ht="15.75" x14ac:dyDescent="0.3">
      <c r="B238" s="263">
        <f>VLOOKUP(C238,Companies[],3,FALSE)</f>
        <v>500001295</v>
      </c>
      <c r="C238" s="257" t="s">
        <v>1978</v>
      </c>
      <c r="D238" s="257" t="s">
        <v>1958</v>
      </c>
      <c r="E238" s="257" t="s">
        <v>2025</v>
      </c>
      <c r="F238" s="257" t="s">
        <v>996</v>
      </c>
      <c r="G238" s="257" t="s">
        <v>999</v>
      </c>
      <c r="H238" s="321" t="s">
        <v>2158</v>
      </c>
      <c r="I238" s="257" t="s">
        <v>1199</v>
      </c>
      <c r="J238" s="264">
        <v>45000</v>
      </c>
      <c r="K238" s="257"/>
      <c r="L238" s="257"/>
      <c r="M238" s="257"/>
      <c r="N238" s="257"/>
      <c r="R238" s="183"/>
      <c r="S238" s="183"/>
      <c r="T238" s="183"/>
      <c r="U238" s="183"/>
      <c r="V238" s="183"/>
      <c r="W238" s="183"/>
      <c r="X238" s="183"/>
      <c r="Y238" s="183"/>
      <c r="Z238" s="183"/>
      <c r="AA238" s="183"/>
      <c r="AB238" s="183"/>
      <c r="AC238" s="183"/>
      <c r="AD238" s="183"/>
      <c r="AE238" s="183"/>
      <c r="AF238" s="183"/>
      <c r="AG238" s="183"/>
      <c r="AH238" s="183"/>
    </row>
    <row r="239" spans="2:34" s="50" customFormat="1" ht="15.75" x14ac:dyDescent="0.3">
      <c r="B239" s="263">
        <f>VLOOKUP(C239,Companies[],3,FALSE)</f>
        <v>500001295</v>
      </c>
      <c r="C239" s="257" t="s">
        <v>1978</v>
      </c>
      <c r="D239" s="257" t="s">
        <v>1958</v>
      </c>
      <c r="E239" s="257" t="s">
        <v>2028</v>
      </c>
      <c r="F239" s="257" t="s">
        <v>996</v>
      </c>
      <c r="G239" s="257" t="s">
        <v>999</v>
      </c>
      <c r="H239" s="321" t="s">
        <v>2158</v>
      </c>
      <c r="I239" s="257" t="s">
        <v>1199</v>
      </c>
      <c r="J239" s="264">
        <v>81264.820000000036</v>
      </c>
      <c r="K239" s="257"/>
      <c r="L239" s="257"/>
      <c r="M239" s="257"/>
      <c r="N239" s="257"/>
      <c r="R239" s="183"/>
      <c r="S239" s="183"/>
      <c r="T239" s="183"/>
      <c r="U239" s="183"/>
      <c r="V239" s="183"/>
      <c r="W239" s="183"/>
      <c r="X239" s="183"/>
      <c r="Y239" s="183"/>
      <c r="Z239" s="183"/>
      <c r="AA239" s="183"/>
      <c r="AB239" s="183"/>
      <c r="AC239" s="183"/>
      <c r="AD239" s="183"/>
      <c r="AE239" s="183"/>
      <c r="AF239" s="183"/>
      <c r="AG239" s="183"/>
      <c r="AH239" s="183"/>
    </row>
    <row r="240" spans="2:34" s="50" customFormat="1" ht="15.75" x14ac:dyDescent="0.3">
      <c r="B240" s="263">
        <f>VLOOKUP(C240,Companies[],3,FALSE)</f>
        <v>500001295</v>
      </c>
      <c r="C240" s="257" t="s">
        <v>1978</v>
      </c>
      <c r="D240" s="257" t="s">
        <v>1958</v>
      </c>
      <c r="E240" s="257" t="s">
        <v>2023</v>
      </c>
      <c r="F240" s="257" t="s">
        <v>996</v>
      </c>
      <c r="G240" s="257" t="s">
        <v>999</v>
      </c>
      <c r="H240" s="321" t="s">
        <v>2158</v>
      </c>
      <c r="I240" s="257" t="s">
        <v>1199</v>
      </c>
      <c r="J240" s="264">
        <v>63303.149999999994</v>
      </c>
      <c r="K240" s="257"/>
      <c r="L240" s="257"/>
      <c r="M240" s="257"/>
      <c r="N240" s="257"/>
      <c r="R240" s="183"/>
      <c r="S240" s="183"/>
      <c r="T240" s="183"/>
      <c r="U240" s="183"/>
      <c r="V240" s="183"/>
      <c r="W240" s="183"/>
      <c r="X240" s="183"/>
      <c r="Y240" s="183"/>
      <c r="Z240" s="183"/>
      <c r="AA240" s="183"/>
      <c r="AB240" s="183"/>
      <c r="AC240" s="183"/>
      <c r="AD240" s="183"/>
      <c r="AE240" s="183"/>
      <c r="AF240" s="183"/>
      <c r="AG240" s="183"/>
      <c r="AH240" s="183"/>
    </row>
    <row r="241" spans="2:34" s="50" customFormat="1" ht="15.75" x14ac:dyDescent="0.3">
      <c r="B241" s="263">
        <f>VLOOKUP(C241,Companies[],3,FALSE)</f>
        <v>500001295</v>
      </c>
      <c r="C241" s="257" t="s">
        <v>1978</v>
      </c>
      <c r="D241" s="257" t="s">
        <v>1958</v>
      </c>
      <c r="E241" s="257" t="s">
        <v>2076</v>
      </c>
      <c r="F241" s="257" t="s">
        <v>996</v>
      </c>
      <c r="G241" s="257" t="s">
        <v>999</v>
      </c>
      <c r="H241" s="321" t="s">
        <v>2158</v>
      </c>
      <c r="I241" s="257" t="s">
        <v>1199</v>
      </c>
      <c r="J241" s="264">
        <v>572069.98</v>
      </c>
      <c r="K241" s="257"/>
      <c r="L241" s="257"/>
      <c r="M241" s="257"/>
      <c r="N241" s="257"/>
      <c r="R241" s="183"/>
      <c r="S241" s="183"/>
      <c r="T241" s="183"/>
      <c r="U241" s="183"/>
      <c r="V241" s="183"/>
      <c r="W241" s="183"/>
      <c r="X241" s="183"/>
      <c r="Y241" s="183"/>
      <c r="Z241" s="183"/>
      <c r="AA241" s="183"/>
      <c r="AB241" s="183"/>
      <c r="AC241" s="183"/>
      <c r="AD241" s="183"/>
      <c r="AE241" s="183"/>
      <c r="AF241" s="183"/>
      <c r="AG241" s="183"/>
      <c r="AH241" s="183"/>
    </row>
    <row r="242" spans="2:34" s="50" customFormat="1" ht="15.75" x14ac:dyDescent="0.3">
      <c r="B242" s="263">
        <f>VLOOKUP(C242,Companies[],3,FALSE)</f>
        <v>500001295</v>
      </c>
      <c r="C242" s="257" t="s">
        <v>1978</v>
      </c>
      <c r="D242" s="257" t="s">
        <v>1958</v>
      </c>
      <c r="E242" s="257" t="s">
        <v>2037</v>
      </c>
      <c r="F242" s="257" t="s">
        <v>996</v>
      </c>
      <c r="G242" s="257" t="s">
        <v>999</v>
      </c>
      <c r="H242" s="321" t="s">
        <v>2158</v>
      </c>
      <c r="I242" s="257" t="s">
        <v>1199</v>
      </c>
      <c r="J242" s="264">
        <v>4805</v>
      </c>
      <c r="K242" s="257"/>
      <c r="L242" s="257"/>
      <c r="M242" s="257"/>
      <c r="N242" s="257"/>
      <c r="R242" s="183"/>
      <c r="S242" s="183"/>
      <c r="T242" s="183"/>
      <c r="U242" s="183"/>
      <c r="V242" s="183"/>
      <c r="W242" s="183"/>
      <c r="X242" s="183"/>
      <c r="Y242" s="183"/>
      <c r="Z242" s="183"/>
      <c r="AA242" s="183"/>
      <c r="AB242" s="183"/>
      <c r="AC242" s="183"/>
      <c r="AD242" s="183"/>
      <c r="AE242" s="183"/>
      <c r="AF242" s="183"/>
      <c r="AG242" s="183"/>
      <c r="AH242" s="183"/>
    </row>
    <row r="243" spans="2:34" s="50" customFormat="1" ht="15.75" x14ac:dyDescent="0.3">
      <c r="B243" s="263">
        <f>VLOOKUP(C243,Companies[],3,FALSE)</f>
        <v>500001295</v>
      </c>
      <c r="C243" s="257" t="s">
        <v>1978</v>
      </c>
      <c r="D243" s="257" t="s">
        <v>1958</v>
      </c>
      <c r="E243" s="257" t="s">
        <v>2078</v>
      </c>
      <c r="F243" s="257" t="s">
        <v>996</v>
      </c>
      <c r="G243" s="257" t="s">
        <v>999</v>
      </c>
      <c r="H243" s="321" t="s">
        <v>2158</v>
      </c>
      <c r="I243" s="257" t="s">
        <v>1199</v>
      </c>
      <c r="J243" s="264">
        <v>406827.64</v>
      </c>
      <c r="K243" s="257"/>
      <c r="L243" s="257"/>
      <c r="M243" s="257"/>
      <c r="N243" s="257"/>
      <c r="R243" s="183"/>
      <c r="S243" s="183"/>
      <c r="T243" s="183"/>
      <c r="U243" s="183"/>
      <c r="V243" s="183"/>
      <c r="W243" s="183"/>
      <c r="X243" s="183"/>
      <c r="Y243" s="183"/>
      <c r="Z243" s="183"/>
      <c r="AA243" s="183"/>
      <c r="AB243" s="183"/>
      <c r="AC243" s="183"/>
      <c r="AD243" s="183"/>
      <c r="AE243" s="183"/>
      <c r="AF243" s="183"/>
      <c r="AG243" s="183"/>
      <c r="AH243" s="183"/>
    </row>
    <row r="244" spans="2:34" s="50" customFormat="1" ht="15.75" x14ac:dyDescent="0.3">
      <c r="B244" s="263">
        <f>VLOOKUP(C244,Companies[],3,FALSE)</f>
        <v>500001295</v>
      </c>
      <c r="C244" s="257" t="s">
        <v>1978</v>
      </c>
      <c r="D244" s="257" t="s">
        <v>1958</v>
      </c>
      <c r="E244" s="257" t="s">
        <v>2079</v>
      </c>
      <c r="F244" s="257" t="s">
        <v>996</v>
      </c>
      <c r="G244" s="257" t="s">
        <v>999</v>
      </c>
      <c r="H244" s="321" t="s">
        <v>2158</v>
      </c>
      <c r="I244" s="257" t="s">
        <v>1199</v>
      </c>
      <c r="J244" s="264">
        <v>1500</v>
      </c>
      <c r="K244" s="257"/>
      <c r="L244" s="257"/>
      <c r="M244" s="257"/>
      <c r="N244" s="257"/>
      <c r="R244" s="183"/>
      <c r="S244" s="183"/>
      <c r="T244" s="183"/>
      <c r="U244" s="183"/>
      <c r="V244" s="183"/>
      <c r="W244" s="183"/>
      <c r="X244" s="183"/>
      <c r="Y244" s="183"/>
      <c r="Z244" s="183"/>
      <c r="AA244" s="183"/>
      <c r="AB244" s="183"/>
      <c r="AC244" s="183"/>
      <c r="AD244" s="183"/>
      <c r="AE244" s="183"/>
      <c r="AF244" s="183"/>
      <c r="AG244" s="183"/>
      <c r="AH244" s="183"/>
    </row>
    <row r="245" spans="2:34" s="50" customFormat="1" ht="15.75" x14ac:dyDescent="0.3">
      <c r="B245" s="263" t="str">
        <f>VLOOKUP(C245,Companies[],3,FALSE)</f>
        <v>500026072</v>
      </c>
      <c r="C245" s="257" t="s">
        <v>1971</v>
      </c>
      <c r="D245" s="257" t="s">
        <v>1958</v>
      </c>
      <c r="E245" s="257" t="s">
        <v>2029</v>
      </c>
      <c r="F245" s="257" t="s">
        <v>996</v>
      </c>
      <c r="G245" s="257" t="s">
        <v>999</v>
      </c>
      <c r="H245" s="321" t="s">
        <v>2170</v>
      </c>
      <c r="I245" s="257" t="s">
        <v>1199</v>
      </c>
      <c r="J245" s="264">
        <v>6588.0599999999995</v>
      </c>
      <c r="K245" s="257"/>
      <c r="L245" s="257"/>
      <c r="M245" s="257"/>
      <c r="N245" s="257"/>
      <c r="R245" s="183"/>
      <c r="S245" s="183"/>
      <c r="T245" s="183"/>
      <c r="U245" s="183"/>
      <c r="V245" s="183"/>
      <c r="W245" s="183"/>
      <c r="X245" s="183"/>
      <c r="Y245" s="183"/>
      <c r="Z245" s="183"/>
      <c r="AA245" s="183"/>
      <c r="AB245" s="183"/>
      <c r="AC245" s="183"/>
      <c r="AD245" s="183"/>
      <c r="AE245" s="183"/>
      <c r="AF245" s="183"/>
      <c r="AG245" s="183"/>
      <c r="AH245" s="183"/>
    </row>
    <row r="246" spans="2:34" s="50" customFormat="1" ht="15.75" x14ac:dyDescent="0.3">
      <c r="B246" s="263" t="str">
        <f>VLOOKUP(C246,Companies[],3,FALSE)</f>
        <v>500026072</v>
      </c>
      <c r="C246" s="257" t="s">
        <v>1971</v>
      </c>
      <c r="D246" s="257" t="s">
        <v>1958</v>
      </c>
      <c r="E246" s="257" t="s">
        <v>2011</v>
      </c>
      <c r="F246" s="257" t="s">
        <v>996</v>
      </c>
      <c r="G246" s="257" t="s">
        <v>999</v>
      </c>
      <c r="H246" s="321" t="s">
        <v>2170</v>
      </c>
      <c r="I246" s="257" t="s">
        <v>1199</v>
      </c>
      <c r="J246" s="264">
        <v>1583.4700000000003</v>
      </c>
      <c r="K246" s="257"/>
      <c r="L246" s="257"/>
      <c r="M246" s="257"/>
      <c r="N246" s="257"/>
      <c r="R246" s="183"/>
      <c r="S246" s="183"/>
      <c r="T246" s="183"/>
      <c r="U246" s="183"/>
      <c r="V246" s="183"/>
      <c r="W246" s="183"/>
      <c r="X246" s="183"/>
      <c r="Y246" s="183"/>
      <c r="Z246" s="183"/>
      <c r="AA246" s="183"/>
      <c r="AB246" s="183"/>
      <c r="AC246" s="183"/>
      <c r="AD246" s="183"/>
      <c r="AE246" s="183"/>
      <c r="AF246" s="183"/>
      <c r="AG246" s="183"/>
      <c r="AH246" s="183"/>
    </row>
    <row r="247" spans="2:34" s="50" customFormat="1" ht="15.75" x14ac:dyDescent="0.3">
      <c r="B247" s="263" t="str">
        <f>VLOOKUP(C247,Companies[],3,FALSE)</f>
        <v>500026072</v>
      </c>
      <c r="C247" s="257" t="s">
        <v>1971</v>
      </c>
      <c r="D247" s="257" t="s">
        <v>1958</v>
      </c>
      <c r="E247" s="257" t="s">
        <v>2030</v>
      </c>
      <c r="F247" s="257" t="s">
        <v>996</v>
      </c>
      <c r="G247" s="257" t="s">
        <v>999</v>
      </c>
      <c r="H247" s="321" t="s">
        <v>2170</v>
      </c>
      <c r="I247" s="257" t="s">
        <v>1199</v>
      </c>
      <c r="J247" s="264">
        <v>24641.03999999999</v>
      </c>
      <c r="K247" s="257"/>
      <c r="L247" s="257"/>
      <c r="M247" s="257"/>
      <c r="N247" s="257"/>
      <c r="R247" s="183"/>
      <c r="S247" s="183"/>
      <c r="T247" s="183"/>
      <c r="U247" s="183"/>
      <c r="V247" s="183"/>
      <c r="W247" s="183"/>
      <c r="X247" s="183"/>
      <c r="Y247" s="183"/>
      <c r="Z247" s="183"/>
      <c r="AA247" s="183"/>
      <c r="AB247" s="183"/>
      <c r="AC247" s="183"/>
      <c r="AD247" s="183"/>
      <c r="AE247" s="183"/>
      <c r="AF247" s="183"/>
      <c r="AG247" s="183"/>
      <c r="AH247" s="183"/>
    </row>
    <row r="248" spans="2:34" s="50" customFormat="1" ht="15.75" x14ac:dyDescent="0.3">
      <c r="B248" s="263" t="str">
        <f>VLOOKUP(C248,Companies[],3,FALSE)</f>
        <v>500026072</v>
      </c>
      <c r="C248" s="257" t="s">
        <v>1971</v>
      </c>
      <c r="D248" s="257" t="s">
        <v>1958</v>
      </c>
      <c r="E248" s="257" t="s">
        <v>2033</v>
      </c>
      <c r="F248" s="257" t="s">
        <v>996</v>
      </c>
      <c r="G248" s="257" t="s">
        <v>999</v>
      </c>
      <c r="H248" s="321" t="s">
        <v>2170</v>
      </c>
      <c r="I248" s="257" t="s">
        <v>1199</v>
      </c>
      <c r="J248" s="264">
        <v>10040</v>
      </c>
      <c r="K248" s="257"/>
      <c r="L248" s="257"/>
      <c r="M248" s="257"/>
      <c r="N248" s="257"/>
      <c r="R248" s="183"/>
      <c r="S248" s="183"/>
      <c r="T248" s="183"/>
      <c r="U248" s="183"/>
      <c r="V248" s="183"/>
      <c r="W248" s="183"/>
      <c r="X248" s="183"/>
      <c r="Y248" s="183"/>
      <c r="Z248" s="183"/>
      <c r="AA248" s="183"/>
      <c r="AB248" s="183"/>
      <c r="AC248" s="183"/>
      <c r="AD248" s="183"/>
      <c r="AE248" s="183"/>
      <c r="AF248" s="183"/>
      <c r="AG248" s="183"/>
      <c r="AH248" s="183"/>
    </row>
    <row r="249" spans="2:34" s="50" customFormat="1" ht="15.75" x14ac:dyDescent="0.3">
      <c r="B249" s="263" t="str">
        <f>VLOOKUP(C249,Companies[],3,FALSE)</f>
        <v>500026072</v>
      </c>
      <c r="C249" s="257" t="s">
        <v>1971</v>
      </c>
      <c r="D249" s="257" t="s">
        <v>1958</v>
      </c>
      <c r="E249" s="257" t="s">
        <v>2012</v>
      </c>
      <c r="F249" s="257" t="s">
        <v>996</v>
      </c>
      <c r="G249" s="257" t="s">
        <v>999</v>
      </c>
      <c r="H249" s="321" t="s">
        <v>2170</v>
      </c>
      <c r="I249" s="257" t="s">
        <v>1199</v>
      </c>
      <c r="J249" s="264">
        <v>900</v>
      </c>
      <c r="K249" s="257"/>
      <c r="L249" s="257"/>
      <c r="M249" s="257"/>
      <c r="N249" s="257"/>
      <c r="R249" s="183"/>
      <c r="S249" s="183"/>
      <c r="T249" s="183"/>
      <c r="U249" s="183"/>
      <c r="V249" s="183"/>
      <c r="W249" s="183"/>
      <c r="X249" s="183"/>
      <c r="Y249" s="183"/>
      <c r="Z249" s="183"/>
      <c r="AA249" s="183"/>
      <c r="AB249" s="183"/>
      <c r="AC249" s="183"/>
      <c r="AD249" s="183"/>
      <c r="AE249" s="183"/>
      <c r="AF249" s="183"/>
      <c r="AG249" s="183"/>
      <c r="AH249" s="183"/>
    </row>
    <row r="250" spans="2:34" s="50" customFormat="1" ht="15.75" x14ac:dyDescent="0.3">
      <c r="B250" s="263" t="str">
        <f>VLOOKUP(C250,Companies[],3,FALSE)</f>
        <v>500026072</v>
      </c>
      <c r="C250" s="257" t="s">
        <v>1971</v>
      </c>
      <c r="D250" s="257" t="s">
        <v>1958</v>
      </c>
      <c r="E250" s="257" t="s">
        <v>2016</v>
      </c>
      <c r="F250" s="257" t="s">
        <v>996</v>
      </c>
      <c r="G250" s="257" t="s">
        <v>999</v>
      </c>
      <c r="H250" s="321" t="s">
        <v>2170</v>
      </c>
      <c r="I250" s="257" t="s">
        <v>1199</v>
      </c>
      <c r="J250" s="264">
        <v>41616.17</v>
      </c>
      <c r="K250" s="257"/>
      <c r="L250" s="257"/>
      <c r="M250" s="257"/>
      <c r="N250" s="257"/>
      <c r="R250" s="183"/>
      <c r="S250" s="183"/>
      <c r="T250" s="183"/>
      <c r="U250" s="183"/>
      <c r="V250" s="183"/>
      <c r="W250" s="183"/>
      <c r="X250" s="183"/>
      <c r="Y250" s="183"/>
      <c r="Z250" s="183"/>
      <c r="AA250" s="183"/>
      <c r="AB250" s="183"/>
      <c r="AC250" s="183"/>
      <c r="AD250" s="183"/>
      <c r="AE250" s="183"/>
      <c r="AF250" s="183"/>
      <c r="AG250" s="183"/>
      <c r="AH250" s="183"/>
    </row>
    <row r="251" spans="2:34" s="50" customFormat="1" ht="15.75" x14ac:dyDescent="0.3">
      <c r="B251" s="263" t="str">
        <f>VLOOKUP(C251,Companies[],3,FALSE)</f>
        <v>500026072</v>
      </c>
      <c r="C251" s="257" t="s">
        <v>1971</v>
      </c>
      <c r="D251" s="257" t="s">
        <v>1958</v>
      </c>
      <c r="E251" s="257" t="s">
        <v>2032</v>
      </c>
      <c r="F251" s="257" t="s">
        <v>996</v>
      </c>
      <c r="G251" s="257" t="s">
        <v>999</v>
      </c>
      <c r="H251" s="321" t="s">
        <v>2170</v>
      </c>
      <c r="I251" s="257" t="s">
        <v>1199</v>
      </c>
      <c r="J251" s="264">
        <v>740.73</v>
      </c>
      <c r="K251" s="257"/>
      <c r="L251" s="257"/>
      <c r="M251" s="257"/>
      <c r="N251" s="257"/>
      <c r="R251" s="183"/>
      <c r="S251" s="183"/>
      <c r="T251" s="183"/>
      <c r="U251" s="183"/>
      <c r="V251" s="183"/>
      <c r="W251" s="183"/>
      <c r="X251" s="183"/>
      <c r="Y251" s="183"/>
      <c r="Z251" s="183"/>
      <c r="AA251" s="183"/>
      <c r="AB251" s="183"/>
      <c r="AC251" s="183"/>
      <c r="AD251" s="183"/>
      <c r="AE251" s="183"/>
      <c r="AF251" s="183"/>
      <c r="AG251" s="183"/>
      <c r="AH251" s="183"/>
    </row>
    <row r="252" spans="2:34" s="50" customFormat="1" ht="15.75" x14ac:dyDescent="0.3">
      <c r="B252" s="263" t="str">
        <f>VLOOKUP(C252,Companies[],3,FALSE)</f>
        <v>500026072</v>
      </c>
      <c r="C252" s="257" t="s">
        <v>1971</v>
      </c>
      <c r="D252" s="257" t="s">
        <v>1958</v>
      </c>
      <c r="E252" s="257" t="s">
        <v>2024</v>
      </c>
      <c r="F252" s="257" t="s">
        <v>996</v>
      </c>
      <c r="G252" s="257" t="s">
        <v>999</v>
      </c>
      <c r="H252" s="321" t="s">
        <v>2170</v>
      </c>
      <c r="I252" s="257" t="s">
        <v>1199</v>
      </c>
      <c r="J252" s="264">
        <v>53528.19000000001</v>
      </c>
      <c r="K252" s="257"/>
      <c r="L252" s="257"/>
      <c r="M252" s="257"/>
      <c r="N252" s="257"/>
      <c r="R252" s="183"/>
      <c r="S252" s="183"/>
      <c r="T252" s="183"/>
      <c r="U252" s="183"/>
      <c r="V252" s="183"/>
      <c r="W252" s="183"/>
      <c r="X252" s="183"/>
      <c r="Y252" s="183"/>
      <c r="Z252" s="183"/>
      <c r="AA252" s="183"/>
      <c r="AB252" s="183"/>
      <c r="AC252" s="183"/>
      <c r="AD252" s="183"/>
      <c r="AE252" s="183"/>
      <c r="AF252" s="183"/>
      <c r="AG252" s="183"/>
      <c r="AH252" s="183"/>
    </row>
    <row r="253" spans="2:34" s="50" customFormat="1" ht="15.75" x14ac:dyDescent="0.3">
      <c r="B253" s="263" t="str">
        <f>VLOOKUP(C253,Companies[],3,FALSE)</f>
        <v>500026072</v>
      </c>
      <c r="C253" s="257" t="s">
        <v>1971</v>
      </c>
      <c r="D253" s="257" t="s">
        <v>1958</v>
      </c>
      <c r="E253" s="257" t="s">
        <v>2026</v>
      </c>
      <c r="F253" s="257" t="s">
        <v>996</v>
      </c>
      <c r="G253" s="257" t="s">
        <v>999</v>
      </c>
      <c r="H253" s="321" t="s">
        <v>2170</v>
      </c>
      <c r="I253" s="257" t="s">
        <v>1199</v>
      </c>
      <c r="J253" s="264">
        <v>11359.779999999997</v>
      </c>
      <c r="K253" s="257"/>
      <c r="L253" s="257"/>
      <c r="M253" s="257"/>
      <c r="N253" s="257"/>
      <c r="R253" s="183"/>
      <c r="S253" s="183"/>
      <c r="T253" s="183"/>
      <c r="U253" s="183"/>
      <c r="V253" s="183"/>
      <c r="W253" s="183"/>
      <c r="X253" s="183"/>
      <c r="Y253" s="183"/>
      <c r="Z253" s="183"/>
      <c r="AA253" s="183"/>
      <c r="AB253" s="183"/>
      <c r="AC253" s="183"/>
      <c r="AD253" s="183"/>
      <c r="AE253" s="183"/>
      <c r="AF253" s="183"/>
      <c r="AG253" s="183"/>
      <c r="AH253" s="183"/>
    </row>
    <row r="254" spans="2:34" s="50" customFormat="1" ht="15.75" x14ac:dyDescent="0.3">
      <c r="B254" s="263" t="str">
        <f>VLOOKUP(C254,Companies[],3,FALSE)</f>
        <v>500026072</v>
      </c>
      <c r="C254" s="257" t="s">
        <v>1971</v>
      </c>
      <c r="D254" s="257" t="s">
        <v>1958</v>
      </c>
      <c r="E254" s="257" t="s">
        <v>2042</v>
      </c>
      <c r="F254" s="257" t="s">
        <v>996</v>
      </c>
      <c r="G254" s="257" t="s">
        <v>999</v>
      </c>
      <c r="H254" s="321" t="s">
        <v>2170</v>
      </c>
      <c r="I254" s="257" t="s">
        <v>1199</v>
      </c>
      <c r="J254" s="264">
        <v>129.41</v>
      </c>
      <c r="K254" s="257"/>
      <c r="L254" s="257"/>
      <c r="M254" s="257"/>
      <c r="N254" s="257"/>
      <c r="R254" s="183"/>
      <c r="S254" s="183"/>
      <c r="T254" s="183"/>
      <c r="U254" s="183"/>
      <c r="V254" s="183"/>
      <c r="W254" s="183"/>
      <c r="X254" s="183"/>
      <c r="Y254" s="183"/>
      <c r="Z254" s="183"/>
      <c r="AA254" s="183"/>
      <c r="AB254" s="183"/>
      <c r="AC254" s="183"/>
      <c r="AD254" s="183"/>
      <c r="AE254" s="183"/>
      <c r="AF254" s="183"/>
      <c r="AG254" s="183"/>
      <c r="AH254" s="183"/>
    </row>
    <row r="255" spans="2:34" s="50" customFormat="1" ht="15.75" x14ac:dyDescent="0.3">
      <c r="B255" s="263" t="str">
        <f>VLOOKUP(C255,Companies[],3,FALSE)</f>
        <v>500026072</v>
      </c>
      <c r="C255" s="257" t="s">
        <v>1971</v>
      </c>
      <c r="D255" s="257" t="s">
        <v>1958</v>
      </c>
      <c r="E255" s="257" t="s">
        <v>2054</v>
      </c>
      <c r="F255" s="257" t="s">
        <v>996</v>
      </c>
      <c r="G255" s="257" t="s">
        <v>999</v>
      </c>
      <c r="H255" s="321" t="s">
        <v>2170</v>
      </c>
      <c r="I255" s="257" t="s">
        <v>1199</v>
      </c>
      <c r="J255" s="264">
        <v>10750</v>
      </c>
      <c r="K255" s="257"/>
      <c r="L255" s="257"/>
      <c r="M255" s="257"/>
      <c r="N255" s="257"/>
      <c r="R255" s="183"/>
      <c r="S255" s="183"/>
      <c r="T255" s="183"/>
      <c r="U255" s="183"/>
      <c r="V255" s="183"/>
      <c r="W255" s="183"/>
      <c r="X255" s="183"/>
      <c r="Y255" s="183"/>
      <c r="Z255" s="183"/>
      <c r="AA255" s="183"/>
      <c r="AB255" s="183"/>
      <c r="AC255" s="183"/>
      <c r="AD255" s="183"/>
      <c r="AE255" s="183"/>
      <c r="AF255" s="183"/>
      <c r="AG255" s="183"/>
      <c r="AH255" s="183"/>
    </row>
    <row r="256" spans="2:34" s="50" customFormat="1" ht="15.75" x14ac:dyDescent="0.3">
      <c r="B256" s="263" t="str">
        <f>VLOOKUP(C256,Companies[],3,FALSE)</f>
        <v>500026072</v>
      </c>
      <c r="C256" s="257" t="s">
        <v>1971</v>
      </c>
      <c r="D256" s="257" t="s">
        <v>1958</v>
      </c>
      <c r="E256" s="257" t="s">
        <v>2025</v>
      </c>
      <c r="F256" s="257" t="s">
        <v>996</v>
      </c>
      <c r="G256" s="257" t="s">
        <v>999</v>
      </c>
      <c r="H256" s="321" t="s">
        <v>2170</v>
      </c>
      <c r="I256" s="257" t="s">
        <v>1199</v>
      </c>
      <c r="J256" s="264">
        <v>15000</v>
      </c>
      <c r="K256" s="257"/>
      <c r="L256" s="257"/>
      <c r="M256" s="257"/>
      <c r="N256" s="257"/>
      <c r="R256" s="183"/>
      <c r="S256" s="183"/>
      <c r="T256" s="183"/>
      <c r="U256" s="183"/>
      <c r="V256" s="183"/>
      <c r="W256" s="183"/>
      <c r="X256" s="183"/>
      <c r="Y256" s="183"/>
      <c r="Z256" s="183"/>
      <c r="AA256" s="183"/>
      <c r="AB256" s="183"/>
      <c r="AC256" s="183"/>
      <c r="AD256" s="183"/>
      <c r="AE256" s="183"/>
      <c r="AF256" s="183"/>
      <c r="AG256" s="183"/>
      <c r="AH256" s="183"/>
    </row>
    <row r="257" spans="2:34" s="50" customFormat="1" ht="15.75" x14ac:dyDescent="0.3">
      <c r="B257" s="263" t="str">
        <f>VLOOKUP(C257,Companies[],3,FALSE)</f>
        <v>500026072</v>
      </c>
      <c r="C257" s="257" t="s">
        <v>1971</v>
      </c>
      <c r="D257" s="257" t="s">
        <v>1958</v>
      </c>
      <c r="E257" s="257" t="s">
        <v>2028</v>
      </c>
      <c r="F257" s="257" t="s">
        <v>996</v>
      </c>
      <c r="G257" s="257" t="s">
        <v>999</v>
      </c>
      <c r="H257" s="321" t="s">
        <v>2170</v>
      </c>
      <c r="I257" s="257" t="s">
        <v>1199</v>
      </c>
      <c r="J257" s="264">
        <v>6496.64</v>
      </c>
      <c r="K257" s="257"/>
      <c r="L257" s="257"/>
      <c r="M257" s="257"/>
      <c r="N257" s="257"/>
      <c r="R257" s="183"/>
      <c r="S257" s="183"/>
      <c r="T257" s="183"/>
      <c r="U257" s="183"/>
      <c r="V257" s="183"/>
      <c r="W257" s="183"/>
      <c r="X257" s="183"/>
      <c r="Y257" s="183"/>
      <c r="Z257" s="183"/>
      <c r="AA257" s="183"/>
      <c r="AB257" s="183"/>
      <c r="AC257" s="183"/>
      <c r="AD257" s="183"/>
      <c r="AE257" s="183"/>
      <c r="AF257" s="183"/>
      <c r="AG257" s="183"/>
      <c r="AH257" s="183"/>
    </row>
    <row r="258" spans="2:34" s="50" customFormat="1" ht="15.75" x14ac:dyDescent="0.3">
      <c r="B258" s="263" t="str">
        <f>VLOOKUP(C258,Companies[],3,FALSE)</f>
        <v>500026072</v>
      </c>
      <c r="C258" s="257" t="s">
        <v>1971</v>
      </c>
      <c r="D258" s="257" t="s">
        <v>1958</v>
      </c>
      <c r="E258" s="257" t="s">
        <v>2023</v>
      </c>
      <c r="F258" s="257" t="s">
        <v>996</v>
      </c>
      <c r="G258" s="257" t="s">
        <v>999</v>
      </c>
      <c r="H258" s="321" t="s">
        <v>2170</v>
      </c>
      <c r="I258" s="257" t="s">
        <v>1199</v>
      </c>
      <c r="J258" s="264">
        <v>5862.73</v>
      </c>
      <c r="K258" s="257"/>
      <c r="L258" s="257"/>
      <c r="M258" s="257"/>
      <c r="N258" s="257"/>
      <c r="R258" s="183"/>
      <c r="S258" s="183"/>
      <c r="T258" s="183"/>
      <c r="U258" s="183"/>
      <c r="V258" s="183"/>
      <c r="W258" s="183"/>
      <c r="X258" s="183"/>
      <c r="Y258" s="183"/>
      <c r="Z258" s="183"/>
      <c r="AA258" s="183"/>
      <c r="AB258" s="183"/>
      <c r="AC258" s="183"/>
      <c r="AD258" s="183"/>
      <c r="AE258" s="183"/>
      <c r="AF258" s="183"/>
      <c r="AG258" s="183"/>
      <c r="AH258" s="183"/>
    </row>
    <row r="259" spans="2:34" s="50" customFormat="1" ht="15.75" x14ac:dyDescent="0.3">
      <c r="B259" s="263" t="str">
        <f>VLOOKUP(C259,Companies[],3,FALSE)</f>
        <v>500026072</v>
      </c>
      <c r="C259" s="257" t="s">
        <v>1971</v>
      </c>
      <c r="D259" s="257" t="s">
        <v>1958</v>
      </c>
      <c r="E259" s="257" t="s">
        <v>2059</v>
      </c>
      <c r="F259" s="257" t="s">
        <v>996</v>
      </c>
      <c r="G259" s="257" t="s">
        <v>999</v>
      </c>
      <c r="H259" s="321" t="s">
        <v>2170</v>
      </c>
      <c r="I259" s="257" t="s">
        <v>1199</v>
      </c>
      <c r="J259" s="264">
        <v>800</v>
      </c>
      <c r="K259" s="257"/>
      <c r="L259" s="257"/>
      <c r="M259" s="257"/>
      <c r="N259" s="257"/>
      <c r="R259" s="183"/>
      <c r="S259" s="183"/>
      <c r="T259" s="183"/>
      <c r="U259" s="183"/>
      <c r="V259" s="183"/>
      <c r="W259" s="183"/>
      <c r="X259" s="183"/>
      <c r="Y259" s="183"/>
      <c r="Z259" s="183"/>
      <c r="AA259" s="183"/>
      <c r="AB259" s="183"/>
      <c r="AC259" s="183"/>
      <c r="AD259" s="183"/>
      <c r="AE259" s="183"/>
      <c r="AF259" s="183"/>
      <c r="AG259" s="183"/>
      <c r="AH259" s="183"/>
    </row>
    <row r="260" spans="2:34" s="50" customFormat="1" ht="15.75" x14ac:dyDescent="0.3">
      <c r="B260" s="263" t="str">
        <f>VLOOKUP(C260,Companies[],3,FALSE)</f>
        <v>500026072</v>
      </c>
      <c r="C260" s="257" t="s">
        <v>1971</v>
      </c>
      <c r="D260" s="257" t="s">
        <v>1958</v>
      </c>
      <c r="E260" s="257" t="s">
        <v>2046</v>
      </c>
      <c r="F260" s="257" t="s">
        <v>996</v>
      </c>
      <c r="G260" s="257" t="s">
        <v>999</v>
      </c>
      <c r="H260" s="321" t="s">
        <v>2170</v>
      </c>
      <c r="I260" s="257" t="s">
        <v>1199</v>
      </c>
      <c r="J260" s="264">
        <v>40125</v>
      </c>
      <c r="K260" s="257"/>
      <c r="L260" s="257"/>
      <c r="M260" s="257"/>
      <c r="N260" s="257"/>
      <c r="R260" s="183"/>
      <c r="S260" s="183"/>
      <c r="T260" s="183"/>
      <c r="U260" s="183"/>
      <c r="V260" s="183"/>
      <c r="W260" s="183"/>
      <c r="X260" s="183"/>
      <c r="Y260" s="183"/>
      <c r="Z260" s="183"/>
      <c r="AA260" s="183"/>
      <c r="AB260" s="183"/>
      <c r="AC260" s="183"/>
      <c r="AD260" s="183"/>
      <c r="AE260" s="183"/>
      <c r="AF260" s="183"/>
      <c r="AG260" s="183"/>
      <c r="AH260" s="183"/>
    </row>
    <row r="261" spans="2:34" s="50" customFormat="1" ht="15.75" x14ac:dyDescent="0.3">
      <c r="B261" s="263" t="str">
        <f>VLOOKUP(C261,Companies[],3,FALSE)</f>
        <v>500026072</v>
      </c>
      <c r="C261" s="257" t="s">
        <v>1971</v>
      </c>
      <c r="D261" s="257" t="s">
        <v>1958</v>
      </c>
      <c r="E261" s="257" t="s">
        <v>2037</v>
      </c>
      <c r="F261" s="257" t="s">
        <v>996</v>
      </c>
      <c r="G261" s="257" t="s">
        <v>999</v>
      </c>
      <c r="H261" s="321" t="s">
        <v>2170</v>
      </c>
      <c r="I261" s="257" t="s">
        <v>1199</v>
      </c>
      <c r="J261" s="264">
        <v>4619.5599999999995</v>
      </c>
      <c r="K261" s="257"/>
      <c r="L261" s="257"/>
      <c r="M261" s="257"/>
      <c r="N261" s="257"/>
      <c r="R261" s="183"/>
      <c r="S261" s="183"/>
      <c r="T261" s="183"/>
      <c r="U261" s="183"/>
      <c r="V261" s="183"/>
      <c r="W261" s="183"/>
      <c r="X261" s="183"/>
      <c r="Y261" s="183"/>
      <c r="Z261" s="183"/>
      <c r="AA261" s="183"/>
      <c r="AB261" s="183"/>
      <c r="AC261" s="183"/>
      <c r="AD261" s="183"/>
      <c r="AE261" s="183"/>
      <c r="AF261" s="183"/>
      <c r="AG261" s="183"/>
      <c r="AH261" s="183"/>
    </row>
    <row r="262" spans="2:34" s="50" customFormat="1" ht="15.75" x14ac:dyDescent="0.3">
      <c r="B262" s="263" t="str">
        <f>VLOOKUP(C262,Companies[],3,FALSE)</f>
        <v>500026072</v>
      </c>
      <c r="C262" s="257" t="s">
        <v>1971</v>
      </c>
      <c r="D262" s="257" t="s">
        <v>1958</v>
      </c>
      <c r="E262" s="257" t="s">
        <v>2020</v>
      </c>
      <c r="F262" s="257" t="s">
        <v>996</v>
      </c>
      <c r="G262" s="257" t="s">
        <v>999</v>
      </c>
      <c r="H262" s="321" t="s">
        <v>2170</v>
      </c>
      <c r="I262" s="257" t="s">
        <v>1199</v>
      </c>
      <c r="J262" s="264">
        <v>38337.160000000003</v>
      </c>
      <c r="K262" s="257"/>
      <c r="L262" s="257"/>
      <c r="M262" s="257"/>
      <c r="N262" s="257"/>
      <c r="R262" s="183"/>
      <c r="S262" s="183"/>
      <c r="T262" s="183"/>
      <c r="U262" s="183"/>
      <c r="V262" s="183"/>
      <c r="W262" s="183"/>
      <c r="X262" s="183"/>
      <c r="Y262" s="183"/>
      <c r="Z262" s="183"/>
      <c r="AA262" s="183"/>
      <c r="AB262" s="183"/>
      <c r="AC262" s="183"/>
      <c r="AD262" s="183"/>
      <c r="AE262" s="183"/>
      <c r="AF262" s="183"/>
      <c r="AG262" s="183"/>
      <c r="AH262" s="183"/>
    </row>
    <row r="263" spans="2:34" s="50" customFormat="1" ht="15.75" x14ac:dyDescent="0.3">
      <c r="B263" s="263">
        <f>VLOOKUP(C263,Companies[],3,FALSE)</f>
        <v>500170254</v>
      </c>
      <c r="C263" s="257" t="s">
        <v>1975</v>
      </c>
      <c r="D263" s="257" t="s">
        <v>1958</v>
      </c>
      <c r="E263" s="257" t="s">
        <v>2029</v>
      </c>
      <c r="F263" s="257" t="s">
        <v>996</v>
      </c>
      <c r="G263" s="257" t="s">
        <v>996</v>
      </c>
      <c r="H263" s="319" t="s">
        <v>2001</v>
      </c>
      <c r="I263" s="257" t="s">
        <v>1199</v>
      </c>
      <c r="J263" s="264">
        <v>21671.4</v>
      </c>
      <c r="K263" s="257"/>
      <c r="L263" s="257"/>
      <c r="M263" s="257"/>
      <c r="N263" s="257"/>
      <c r="R263" s="183"/>
      <c r="S263" s="183"/>
      <c r="T263" s="183"/>
      <c r="U263" s="183"/>
      <c r="V263" s="183"/>
      <c r="W263" s="183"/>
      <c r="X263" s="183"/>
      <c r="Y263" s="183"/>
      <c r="Z263" s="183"/>
      <c r="AA263" s="183"/>
      <c r="AB263" s="183"/>
      <c r="AC263" s="183"/>
      <c r="AD263" s="183"/>
      <c r="AE263" s="183"/>
      <c r="AF263" s="183"/>
      <c r="AG263" s="183"/>
      <c r="AH263" s="183"/>
    </row>
    <row r="264" spans="2:34" s="50" customFormat="1" ht="15.75" x14ac:dyDescent="0.3">
      <c r="B264" s="263">
        <f>VLOOKUP(C264,Companies[],3,FALSE)</f>
        <v>500170254</v>
      </c>
      <c r="C264" s="257" t="s">
        <v>1975</v>
      </c>
      <c r="D264" s="257" t="s">
        <v>1958</v>
      </c>
      <c r="E264" s="257" t="s">
        <v>2011</v>
      </c>
      <c r="F264" s="257" t="s">
        <v>996</v>
      </c>
      <c r="G264" s="257" t="s">
        <v>996</v>
      </c>
      <c r="H264" s="319" t="s">
        <v>2001</v>
      </c>
      <c r="I264" s="257" t="s">
        <v>1199</v>
      </c>
      <c r="J264" s="264">
        <v>5465.03</v>
      </c>
      <c r="K264" s="257"/>
      <c r="L264" s="257"/>
      <c r="M264" s="257"/>
      <c r="N264" s="257"/>
      <c r="R264" s="183"/>
      <c r="S264" s="183"/>
      <c r="T264" s="183"/>
      <c r="U264" s="183"/>
      <c r="V264" s="183"/>
      <c r="W264" s="183"/>
      <c r="X264" s="183"/>
      <c r="Y264" s="183"/>
      <c r="Z264" s="183"/>
      <c r="AA264" s="183"/>
      <c r="AB264" s="183"/>
      <c r="AC264" s="183"/>
      <c r="AD264" s="183"/>
      <c r="AE264" s="183"/>
      <c r="AF264" s="183"/>
      <c r="AG264" s="183"/>
      <c r="AH264" s="183"/>
    </row>
    <row r="265" spans="2:34" s="50" customFormat="1" ht="15.75" x14ac:dyDescent="0.3">
      <c r="B265" s="263">
        <f>VLOOKUP(C265,Companies[],3,FALSE)</f>
        <v>500170254</v>
      </c>
      <c r="C265" s="257" t="s">
        <v>1975</v>
      </c>
      <c r="D265" s="257" t="s">
        <v>1958</v>
      </c>
      <c r="E265" s="257" t="s">
        <v>2030</v>
      </c>
      <c r="F265" s="257" t="s">
        <v>996</v>
      </c>
      <c r="G265" s="257" t="s">
        <v>996</v>
      </c>
      <c r="H265" s="319" t="s">
        <v>2001</v>
      </c>
      <c r="I265" s="257" t="s">
        <v>1199</v>
      </c>
      <c r="J265" s="264">
        <v>7730</v>
      </c>
      <c r="K265" s="257"/>
      <c r="L265" s="257"/>
      <c r="M265" s="257"/>
      <c r="N265" s="257"/>
      <c r="R265" s="183"/>
      <c r="S265" s="183"/>
      <c r="T265" s="183"/>
      <c r="U265" s="183"/>
      <c r="V265" s="183"/>
      <c r="W265" s="183"/>
      <c r="X265" s="183"/>
      <c r="Y265" s="183"/>
      <c r="Z265" s="183"/>
      <c r="AA265" s="183"/>
      <c r="AB265" s="183"/>
      <c r="AC265" s="183"/>
      <c r="AD265" s="183"/>
      <c r="AE265" s="183"/>
      <c r="AF265" s="183"/>
      <c r="AG265" s="183"/>
      <c r="AH265" s="183"/>
    </row>
    <row r="266" spans="2:34" s="50" customFormat="1" ht="15.75" x14ac:dyDescent="0.3">
      <c r="B266" s="263">
        <f>VLOOKUP(C266,Companies[],3,FALSE)</f>
        <v>500170254</v>
      </c>
      <c r="C266" s="257" t="s">
        <v>1975</v>
      </c>
      <c r="D266" s="257" t="s">
        <v>1958</v>
      </c>
      <c r="E266" s="257" t="s">
        <v>2033</v>
      </c>
      <c r="F266" s="257" t="s">
        <v>996</v>
      </c>
      <c r="G266" s="257" t="s">
        <v>996</v>
      </c>
      <c r="H266" s="319" t="s">
        <v>2001</v>
      </c>
      <c r="I266" s="257" t="s">
        <v>1199</v>
      </c>
      <c r="J266" s="264">
        <v>31360</v>
      </c>
      <c r="K266" s="257"/>
      <c r="L266" s="257"/>
      <c r="M266" s="257"/>
      <c r="N266" s="257"/>
      <c r="R266" s="183"/>
      <c r="S266" s="183"/>
      <c r="T266" s="183"/>
      <c r="U266" s="183"/>
      <c r="V266" s="183"/>
      <c r="W266" s="183"/>
      <c r="X266" s="183"/>
      <c r="Y266" s="183"/>
      <c r="Z266" s="183"/>
      <c r="AA266" s="183"/>
      <c r="AB266" s="183"/>
      <c r="AC266" s="183"/>
      <c r="AD266" s="183"/>
      <c r="AE266" s="183"/>
      <c r="AF266" s="183"/>
      <c r="AG266" s="183"/>
      <c r="AH266" s="183"/>
    </row>
    <row r="267" spans="2:34" s="50" customFormat="1" ht="15.75" x14ac:dyDescent="0.3">
      <c r="B267" s="263">
        <f>VLOOKUP(C267,Companies[],3,FALSE)</f>
        <v>500170254</v>
      </c>
      <c r="C267" s="257" t="s">
        <v>1975</v>
      </c>
      <c r="D267" s="257" t="s">
        <v>1958</v>
      </c>
      <c r="E267" s="257" t="s">
        <v>2027</v>
      </c>
      <c r="F267" s="257" t="s">
        <v>996</v>
      </c>
      <c r="G267" s="257" t="s">
        <v>996</v>
      </c>
      <c r="H267" s="319" t="s">
        <v>2001</v>
      </c>
      <c r="I267" s="257" t="s">
        <v>1199</v>
      </c>
      <c r="J267" s="264">
        <v>77200</v>
      </c>
      <c r="K267" s="257"/>
      <c r="L267" s="257"/>
      <c r="M267" s="257"/>
      <c r="N267" s="257"/>
      <c r="R267" s="183"/>
      <c r="S267" s="183"/>
      <c r="T267" s="183"/>
      <c r="U267" s="183"/>
      <c r="V267" s="183"/>
      <c r="W267" s="183"/>
      <c r="X267" s="183"/>
      <c r="Y267" s="183"/>
      <c r="Z267" s="183"/>
      <c r="AA267" s="183"/>
      <c r="AB267" s="183"/>
      <c r="AC267" s="183"/>
      <c r="AD267" s="183"/>
      <c r="AE267" s="183"/>
      <c r="AF267" s="183"/>
      <c r="AG267" s="183"/>
      <c r="AH267" s="183"/>
    </row>
    <row r="268" spans="2:34" s="50" customFormat="1" ht="15.75" x14ac:dyDescent="0.3">
      <c r="B268" s="263">
        <f>VLOOKUP(C268,Companies[],3,FALSE)</f>
        <v>500170254</v>
      </c>
      <c r="C268" s="257" t="s">
        <v>1975</v>
      </c>
      <c r="D268" s="257" t="s">
        <v>1958</v>
      </c>
      <c r="E268" s="257" t="s">
        <v>2012</v>
      </c>
      <c r="F268" s="257" t="s">
        <v>996</v>
      </c>
      <c r="G268" s="257" t="s">
        <v>996</v>
      </c>
      <c r="H268" s="319" t="s">
        <v>2001</v>
      </c>
      <c r="I268" s="257" t="s">
        <v>1199</v>
      </c>
      <c r="J268" s="264">
        <v>1125</v>
      </c>
      <c r="K268" s="257"/>
      <c r="L268" s="257"/>
      <c r="M268" s="257"/>
      <c r="N268" s="257"/>
      <c r="R268" s="183"/>
      <c r="S268" s="183"/>
      <c r="T268" s="183"/>
      <c r="U268" s="183"/>
      <c r="V268" s="183"/>
      <c r="W268" s="183"/>
      <c r="X268" s="183"/>
      <c r="Y268" s="183"/>
      <c r="Z268" s="183"/>
      <c r="AA268" s="183"/>
      <c r="AB268" s="183"/>
      <c r="AC268" s="183"/>
      <c r="AD268" s="183"/>
      <c r="AE268" s="183"/>
      <c r="AF268" s="183"/>
      <c r="AG268" s="183"/>
      <c r="AH268" s="183"/>
    </row>
    <row r="269" spans="2:34" s="50" customFormat="1" ht="15.75" x14ac:dyDescent="0.3">
      <c r="B269" s="263">
        <f>VLOOKUP(C269,Companies[],3,FALSE)</f>
        <v>500170254</v>
      </c>
      <c r="C269" s="257" t="s">
        <v>1975</v>
      </c>
      <c r="D269" s="257" t="s">
        <v>1958</v>
      </c>
      <c r="E269" s="257" t="s">
        <v>2032</v>
      </c>
      <c r="F269" s="257" t="s">
        <v>996</v>
      </c>
      <c r="G269" s="257" t="s">
        <v>996</v>
      </c>
      <c r="H269" s="319" t="s">
        <v>2001</v>
      </c>
      <c r="I269" s="257" t="s">
        <v>1199</v>
      </c>
      <c r="J269" s="264">
        <v>341.54999999999995</v>
      </c>
      <c r="K269" s="257"/>
      <c r="L269" s="257"/>
      <c r="M269" s="257"/>
      <c r="N269" s="257"/>
      <c r="R269" s="183"/>
      <c r="S269" s="183"/>
      <c r="T269" s="183"/>
      <c r="U269" s="183"/>
      <c r="V269" s="183"/>
      <c r="W269" s="183"/>
      <c r="X269" s="183"/>
      <c r="Y269" s="183"/>
      <c r="Z269" s="183"/>
      <c r="AA269" s="183"/>
      <c r="AB269" s="183"/>
      <c r="AC269" s="183"/>
      <c r="AD269" s="183"/>
      <c r="AE269" s="183"/>
      <c r="AF269" s="183"/>
      <c r="AG269" s="183"/>
      <c r="AH269" s="183"/>
    </row>
    <row r="270" spans="2:34" s="50" customFormat="1" ht="15.75" x14ac:dyDescent="0.3">
      <c r="B270" s="263">
        <f>VLOOKUP(C270,Companies[],3,FALSE)</f>
        <v>500170254</v>
      </c>
      <c r="C270" s="257" t="s">
        <v>1975</v>
      </c>
      <c r="D270" s="257" t="s">
        <v>1958</v>
      </c>
      <c r="E270" s="257" t="s">
        <v>2024</v>
      </c>
      <c r="F270" s="257" t="s">
        <v>996</v>
      </c>
      <c r="G270" s="257" t="s">
        <v>996</v>
      </c>
      <c r="H270" s="319" t="s">
        <v>2001</v>
      </c>
      <c r="I270" s="257" t="s">
        <v>1199</v>
      </c>
      <c r="J270" s="264">
        <v>194183.88999999993</v>
      </c>
      <c r="K270" s="257"/>
      <c r="L270" s="257"/>
      <c r="M270" s="257"/>
      <c r="N270" s="257"/>
      <c r="R270" s="183"/>
      <c r="S270" s="183"/>
      <c r="T270" s="183"/>
      <c r="U270" s="183"/>
      <c r="V270" s="183"/>
      <c r="W270" s="183"/>
      <c r="X270" s="183"/>
      <c r="Y270" s="183"/>
      <c r="Z270" s="183"/>
      <c r="AA270" s="183"/>
      <c r="AB270" s="183"/>
      <c r="AC270" s="183"/>
      <c r="AD270" s="183"/>
      <c r="AE270" s="183"/>
      <c r="AF270" s="183"/>
      <c r="AG270" s="183"/>
      <c r="AH270" s="183"/>
    </row>
    <row r="271" spans="2:34" s="50" customFormat="1" ht="15.75" x14ac:dyDescent="0.3">
      <c r="B271" s="263">
        <f>VLOOKUP(C271,Companies[],3,FALSE)</f>
        <v>500170254</v>
      </c>
      <c r="C271" s="257" t="s">
        <v>1975</v>
      </c>
      <c r="D271" s="257" t="s">
        <v>1958</v>
      </c>
      <c r="E271" s="257" t="s">
        <v>2026</v>
      </c>
      <c r="F271" s="257" t="s">
        <v>996</v>
      </c>
      <c r="G271" s="257" t="s">
        <v>996</v>
      </c>
      <c r="H271" s="319" t="s">
        <v>2001</v>
      </c>
      <c r="I271" s="257" t="s">
        <v>1199</v>
      </c>
      <c r="J271" s="264">
        <v>64928.000000000007</v>
      </c>
      <c r="K271" s="257"/>
      <c r="L271" s="257"/>
      <c r="M271" s="257"/>
      <c r="N271" s="257"/>
      <c r="R271" s="183"/>
      <c r="S271" s="183"/>
      <c r="T271" s="183"/>
      <c r="U271" s="183"/>
      <c r="V271" s="183"/>
      <c r="W271" s="183"/>
      <c r="X271" s="183"/>
      <c r="Y271" s="183"/>
      <c r="Z271" s="183"/>
      <c r="AA271" s="183"/>
      <c r="AB271" s="183"/>
      <c r="AC271" s="183"/>
      <c r="AD271" s="183"/>
      <c r="AE271" s="183"/>
      <c r="AF271" s="183"/>
      <c r="AG271" s="183"/>
      <c r="AH271" s="183"/>
    </row>
    <row r="272" spans="2:34" s="50" customFormat="1" ht="15.75" x14ac:dyDescent="0.3">
      <c r="B272" s="263">
        <f>VLOOKUP(C272,Companies[],3,FALSE)</f>
        <v>500170254</v>
      </c>
      <c r="C272" s="257" t="s">
        <v>1975</v>
      </c>
      <c r="D272" s="257" t="s">
        <v>1958</v>
      </c>
      <c r="E272" s="257" t="s">
        <v>2042</v>
      </c>
      <c r="F272" s="257" t="s">
        <v>996</v>
      </c>
      <c r="G272" s="257" t="s">
        <v>996</v>
      </c>
      <c r="H272" s="319" t="s">
        <v>2001</v>
      </c>
      <c r="I272" s="257" t="s">
        <v>1199</v>
      </c>
      <c r="J272" s="264">
        <v>29.44</v>
      </c>
      <c r="K272" s="257"/>
      <c r="L272" s="257"/>
      <c r="M272" s="257"/>
      <c r="N272" s="257"/>
      <c r="R272" s="183"/>
      <c r="S272" s="183"/>
      <c r="T272" s="183"/>
      <c r="U272" s="183"/>
      <c r="V272" s="183"/>
      <c r="W272" s="183"/>
      <c r="X272" s="183"/>
      <c r="Y272" s="183"/>
      <c r="Z272" s="183"/>
      <c r="AA272" s="183"/>
      <c r="AB272" s="183"/>
      <c r="AC272" s="183"/>
      <c r="AD272" s="183"/>
      <c r="AE272" s="183"/>
      <c r="AF272" s="183"/>
      <c r="AG272" s="183"/>
      <c r="AH272" s="183"/>
    </row>
    <row r="273" spans="2:34" s="50" customFormat="1" ht="15.75" x14ac:dyDescent="0.3">
      <c r="B273" s="263">
        <f>VLOOKUP(C273,Companies[],3,FALSE)</f>
        <v>500170254</v>
      </c>
      <c r="C273" s="257" t="s">
        <v>1975</v>
      </c>
      <c r="D273" s="257" t="s">
        <v>1958</v>
      </c>
      <c r="E273" s="257" t="s">
        <v>2025</v>
      </c>
      <c r="F273" s="257" t="s">
        <v>996</v>
      </c>
      <c r="G273" s="257" t="s">
        <v>996</v>
      </c>
      <c r="H273" s="319" t="s">
        <v>2001</v>
      </c>
      <c r="I273" s="257" t="s">
        <v>1199</v>
      </c>
      <c r="J273" s="264">
        <v>68000</v>
      </c>
      <c r="K273" s="257"/>
      <c r="L273" s="257"/>
      <c r="M273" s="257"/>
      <c r="N273" s="257"/>
      <c r="R273" s="183"/>
      <c r="S273" s="183"/>
      <c r="T273" s="183"/>
      <c r="U273" s="183"/>
      <c r="V273" s="183"/>
      <c r="W273" s="183"/>
      <c r="X273" s="183"/>
      <c r="Y273" s="183"/>
      <c r="Z273" s="183"/>
      <c r="AA273" s="183"/>
      <c r="AB273" s="183"/>
      <c r="AC273" s="183"/>
      <c r="AD273" s="183"/>
      <c r="AE273" s="183"/>
      <c r="AF273" s="183"/>
      <c r="AG273" s="183"/>
      <c r="AH273" s="183"/>
    </row>
    <row r="274" spans="2:34" s="50" customFormat="1" ht="15.75" x14ac:dyDescent="0.3">
      <c r="B274" s="263">
        <f>VLOOKUP(C274,Companies[],3,FALSE)</f>
        <v>500170254</v>
      </c>
      <c r="C274" s="257" t="s">
        <v>1975</v>
      </c>
      <c r="D274" s="257" t="s">
        <v>1960</v>
      </c>
      <c r="E274" s="257" t="s">
        <v>2031</v>
      </c>
      <c r="F274" s="257" t="s">
        <v>996</v>
      </c>
      <c r="G274" s="257" t="s">
        <v>996</v>
      </c>
      <c r="H274" s="319" t="s">
        <v>2001</v>
      </c>
      <c r="I274" s="257" t="s">
        <v>1199</v>
      </c>
      <c r="J274" s="264">
        <v>31500</v>
      </c>
      <c r="K274" s="257"/>
      <c r="L274" s="257"/>
      <c r="M274" s="257"/>
      <c r="N274" s="257"/>
      <c r="R274" s="183"/>
      <c r="S274" s="183"/>
      <c r="T274" s="183"/>
      <c r="U274" s="183"/>
      <c r="V274" s="183"/>
      <c r="W274" s="183"/>
      <c r="X274" s="183"/>
      <c r="Y274" s="183"/>
      <c r="Z274" s="183"/>
      <c r="AA274" s="183"/>
      <c r="AB274" s="183"/>
      <c r="AC274" s="183"/>
      <c r="AD274" s="183"/>
      <c r="AE274" s="183"/>
      <c r="AF274" s="183"/>
      <c r="AG274" s="183"/>
      <c r="AH274" s="183"/>
    </row>
    <row r="275" spans="2:34" s="50" customFormat="1" ht="15.75" x14ac:dyDescent="0.3">
      <c r="B275" s="263">
        <f>VLOOKUP(C275,Companies[],3,FALSE)</f>
        <v>500170254</v>
      </c>
      <c r="C275" s="257" t="s">
        <v>1975</v>
      </c>
      <c r="D275" s="257" t="s">
        <v>1958</v>
      </c>
      <c r="E275" s="257" t="s">
        <v>2028</v>
      </c>
      <c r="F275" s="257" t="s">
        <v>996</v>
      </c>
      <c r="G275" s="257" t="s">
        <v>996</v>
      </c>
      <c r="H275" s="319" t="s">
        <v>2001</v>
      </c>
      <c r="I275" s="257" t="s">
        <v>1199</v>
      </c>
      <c r="J275" s="264">
        <v>6874.17</v>
      </c>
      <c r="K275" s="257"/>
      <c r="L275" s="257"/>
      <c r="M275" s="257"/>
      <c r="N275" s="257"/>
      <c r="R275" s="183"/>
      <c r="S275" s="183"/>
      <c r="T275" s="183"/>
      <c r="U275" s="183"/>
      <c r="V275" s="183"/>
      <c r="W275" s="183"/>
      <c r="X275" s="183"/>
      <c r="Y275" s="183"/>
      <c r="Z275" s="183"/>
      <c r="AA275" s="183"/>
      <c r="AB275" s="183"/>
      <c r="AC275" s="183"/>
      <c r="AD275" s="183"/>
      <c r="AE275" s="183"/>
      <c r="AF275" s="183"/>
      <c r="AG275" s="183"/>
      <c r="AH275" s="183"/>
    </row>
    <row r="276" spans="2:34" s="50" customFormat="1" ht="15.75" x14ac:dyDescent="0.3">
      <c r="B276" s="263">
        <f>VLOOKUP(C276,Companies[],3,FALSE)</f>
        <v>500170254</v>
      </c>
      <c r="C276" s="257" t="s">
        <v>1975</v>
      </c>
      <c r="D276" s="257" t="s">
        <v>1958</v>
      </c>
      <c r="E276" s="257" t="s">
        <v>2023</v>
      </c>
      <c r="F276" s="257" t="s">
        <v>996</v>
      </c>
      <c r="G276" s="257" t="s">
        <v>996</v>
      </c>
      <c r="H276" s="319" t="s">
        <v>2001</v>
      </c>
      <c r="I276" s="257" t="s">
        <v>1199</v>
      </c>
      <c r="J276" s="264">
        <v>5583.42</v>
      </c>
      <c r="K276" s="257"/>
      <c r="L276" s="257"/>
      <c r="M276" s="257"/>
      <c r="N276" s="257"/>
      <c r="R276" s="183"/>
      <c r="S276" s="183"/>
      <c r="T276" s="183"/>
      <c r="U276" s="183"/>
      <c r="V276" s="183"/>
      <c r="W276" s="183"/>
      <c r="X276" s="183"/>
      <c r="Y276" s="183"/>
      <c r="Z276" s="183"/>
      <c r="AA276" s="183"/>
      <c r="AB276" s="183"/>
      <c r="AC276" s="183"/>
      <c r="AD276" s="183"/>
      <c r="AE276" s="183"/>
      <c r="AF276" s="183"/>
      <c r="AG276" s="183"/>
      <c r="AH276" s="183"/>
    </row>
    <row r="277" spans="2:34" s="50" customFormat="1" ht="15.75" x14ac:dyDescent="0.3">
      <c r="B277" s="263">
        <f>VLOOKUP(C277,Companies[],3,FALSE)</f>
        <v>500170254</v>
      </c>
      <c r="C277" s="257" t="s">
        <v>1975</v>
      </c>
      <c r="D277" s="257" t="s">
        <v>1958</v>
      </c>
      <c r="E277" s="257" t="s">
        <v>2022</v>
      </c>
      <c r="F277" s="257" t="s">
        <v>996</v>
      </c>
      <c r="G277" s="257" t="s">
        <v>996</v>
      </c>
      <c r="H277" s="319" t="s">
        <v>2001</v>
      </c>
      <c r="I277" s="257" t="s">
        <v>1199</v>
      </c>
      <c r="J277" s="264">
        <v>42127.29</v>
      </c>
      <c r="K277" s="257"/>
      <c r="L277" s="257"/>
      <c r="M277" s="257"/>
      <c r="N277" s="257"/>
      <c r="R277" s="183"/>
      <c r="S277" s="183"/>
      <c r="T277" s="183"/>
      <c r="U277" s="183"/>
      <c r="V277" s="183"/>
      <c r="W277" s="183"/>
      <c r="X277" s="183"/>
      <c r="Y277" s="183"/>
      <c r="Z277" s="183"/>
      <c r="AA277" s="183"/>
      <c r="AB277" s="183"/>
      <c r="AC277" s="183"/>
      <c r="AD277" s="183"/>
      <c r="AE277" s="183"/>
      <c r="AF277" s="183"/>
      <c r="AG277" s="183"/>
      <c r="AH277" s="183"/>
    </row>
    <row r="278" spans="2:34" s="50" customFormat="1" ht="15.75" x14ac:dyDescent="0.3">
      <c r="B278" s="263">
        <f>VLOOKUP(C278,Companies[],3,FALSE)</f>
        <v>500170254</v>
      </c>
      <c r="C278" s="257" t="s">
        <v>1975</v>
      </c>
      <c r="D278" s="257" t="s">
        <v>1958</v>
      </c>
      <c r="E278" s="257" t="s">
        <v>2039</v>
      </c>
      <c r="F278" s="257" t="s">
        <v>996</v>
      </c>
      <c r="G278" s="257" t="s">
        <v>996</v>
      </c>
      <c r="H278" s="319" t="s">
        <v>2001</v>
      </c>
      <c r="I278" s="257" t="s">
        <v>1199</v>
      </c>
      <c r="J278" s="264">
        <v>12000</v>
      </c>
      <c r="K278" s="257"/>
      <c r="L278" s="257"/>
      <c r="M278" s="257"/>
      <c r="N278" s="257"/>
      <c r="R278" s="183"/>
      <c r="S278" s="183"/>
      <c r="T278" s="183"/>
      <c r="U278" s="183"/>
      <c r="V278" s="183"/>
      <c r="W278" s="183"/>
      <c r="X278" s="183"/>
      <c r="Y278" s="183"/>
      <c r="Z278" s="183"/>
      <c r="AA278" s="183"/>
      <c r="AB278" s="183"/>
      <c r="AC278" s="183"/>
      <c r="AD278" s="183"/>
      <c r="AE278" s="183"/>
      <c r="AF278" s="183"/>
      <c r="AG278" s="183"/>
      <c r="AH278" s="183"/>
    </row>
    <row r="279" spans="2:34" s="50" customFormat="1" ht="15.75" x14ac:dyDescent="0.3">
      <c r="B279" s="263">
        <f>VLOOKUP(C279,Companies[],3,FALSE)</f>
        <v>500170254</v>
      </c>
      <c r="C279" s="257" t="s">
        <v>1975</v>
      </c>
      <c r="D279" s="257" t="s">
        <v>1958</v>
      </c>
      <c r="E279" s="257" t="s">
        <v>2037</v>
      </c>
      <c r="F279" s="257" t="s">
        <v>996</v>
      </c>
      <c r="G279" s="257" t="s">
        <v>996</v>
      </c>
      <c r="H279" s="319" t="s">
        <v>2001</v>
      </c>
      <c r="I279" s="257" t="s">
        <v>1199</v>
      </c>
      <c r="J279" s="264">
        <v>1050</v>
      </c>
      <c r="K279" s="257"/>
      <c r="L279" s="257"/>
      <c r="M279" s="257"/>
      <c r="N279" s="257"/>
      <c r="R279" s="183"/>
      <c r="S279" s="183"/>
      <c r="T279" s="183"/>
      <c r="U279" s="183"/>
      <c r="V279" s="183"/>
      <c r="W279" s="183"/>
      <c r="X279" s="183"/>
      <c r="Y279" s="183"/>
      <c r="Z279" s="183"/>
      <c r="AA279" s="183"/>
      <c r="AB279" s="183"/>
      <c r="AC279" s="183"/>
      <c r="AD279" s="183"/>
      <c r="AE279" s="183"/>
      <c r="AF279" s="183"/>
      <c r="AG279" s="183"/>
      <c r="AH279" s="183"/>
    </row>
    <row r="280" spans="2:34" s="50" customFormat="1" ht="15.75" x14ac:dyDescent="0.3">
      <c r="B280" s="263">
        <f>VLOOKUP(C280,Companies[],3,FALSE)</f>
        <v>500170254</v>
      </c>
      <c r="C280" s="257" t="s">
        <v>1975</v>
      </c>
      <c r="D280" s="257" t="s">
        <v>1958</v>
      </c>
      <c r="E280" s="257" t="s">
        <v>1540</v>
      </c>
      <c r="F280" s="257" t="s">
        <v>996</v>
      </c>
      <c r="G280" s="257" t="s">
        <v>996</v>
      </c>
      <c r="H280" s="319" t="s">
        <v>2001</v>
      </c>
      <c r="I280" s="257" t="s">
        <v>1199</v>
      </c>
      <c r="J280" s="264">
        <v>1027635.5</v>
      </c>
      <c r="K280" s="257"/>
      <c r="L280" s="257"/>
      <c r="M280" s="257"/>
      <c r="N280" s="257"/>
      <c r="R280" s="183"/>
      <c r="S280" s="183"/>
      <c r="T280" s="183"/>
      <c r="U280" s="183"/>
      <c r="V280" s="183"/>
      <c r="W280" s="183"/>
      <c r="X280" s="183"/>
      <c r="Y280" s="183"/>
      <c r="Z280" s="183"/>
      <c r="AA280" s="183"/>
      <c r="AB280" s="183"/>
      <c r="AC280" s="183"/>
      <c r="AD280" s="183"/>
      <c r="AE280" s="183"/>
      <c r="AF280" s="183"/>
      <c r="AG280" s="183"/>
      <c r="AH280" s="183"/>
    </row>
    <row r="281" spans="2:34" s="50" customFormat="1" ht="15.75" x14ac:dyDescent="0.3">
      <c r="B281" s="263">
        <f>VLOOKUP(C281,Companies[],3,FALSE)</f>
        <v>500170254</v>
      </c>
      <c r="C281" s="257" t="s">
        <v>1975</v>
      </c>
      <c r="D281" s="257" t="s">
        <v>1958</v>
      </c>
      <c r="E281" s="257" t="s">
        <v>2020</v>
      </c>
      <c r="F281" s="257" t="s">
        <v>996</v>
      </c>
      <c r="G281" s="257" t="s">
        <v>996</v>
      </c>
      <c r="H281" s="319" t="s">
        <v>2001</v>
      </c>
      <c r="I281" s="257" t="s">
        <v>1199</v>
      </c>
      <c r="J281" s="264">
        <v>198395.72</v>
      </c>
      <c r="K281" s="257"/>
      <c r="L281" s="257"/>
      <c r="M281" s="257"/>
      <c r="N281" s="257"/>
      <c r="R281" s="183"/>
      <c r="S281" s="183"/>
      <c r="T281" s="183"/>
      <c r="U281" s="183"/>
      <c r="V281" s="183"/>
      <c r="W281" s="183"/>
      <c r="X281" s="183"/>
      <c r="Y281" s="183"/>
      <c r="Z281" s="183"/>
      <c r="AA281" s="183"/>
      <c r="AB281" s="183"/>
      <c r="AC281" s="183"/>
      <c r="AD281" s="183"/>
      <c r="AE281" s="183"/>
      <c r="AF281" s="183"/>
      <c r="AG281" s="183"/>
      <c r="AH281" s="183"/>
    </row>
    <row r="282" spans="2:34" s="50" customFormat="1" ht="15.75" x14ac:dyDescent="0.3">
      <c r="B282" s="263" t="str">
        <f>VLOOKUP(C282,Companies[],3,FALSE)</f>
        <v>500021969</v>
      </c>
      <c r="C282" s="257" t="s">
        <v>1968</v>
      </c>
      <c r="D282" s="257" t="s">
        <v>1958</v>
      </c>
      <c r="E282" s="257" t="s">
        <v>2029</v>
      </c>
      <c r="F282" s="257" t="s">
        <v>996</v>
      </c>
      <c r="G282" s="257" t="s">
        <v>999</v>
      </c>
      <c r="H282" s="321" t="s">
        <v>2167</v>
      </c>
      <c r="I282" s="257" t="s">
        <v>1199</v>
      </c>
      <c r="J282" s="264">
        <v>5971.8899999999994</v>
      </c>
      <c r="K282" s="257"/>
      <c r="L282" s="257"/>
      <c r="M282" s="257"/>
      <c r="N282" s="257"/>
      <c r="R282" s="183"/>
      <c r="S282" s="183"/>
      <c r="T282" s="183"/>
      <c r="U282" s="183"/>
      <c r="V282" s="183"/>
      <c r="W282" s="183"/>
      <c r="X282" s="183"/>
      <c r="Y282" s="183"/>
      <c r="Z282" s="183"/>
      <c r="AA282" s="183"/>
      <c r="AB282" s="183"/>
      <c r="AC282" s="183"/>
      <c r="AD282" s="183"/>
      <c r="AE282" s="183"/>
      <c r="AF282" s="183"/>
      <c r="AG282" s="183"/>
      <c r="AH282" s="183"/>
    </row>
    <row r="283" spans="2:34" s="50" customFormat="1" ht="15.75" x14ac:dyDescent="0.3">
      <c r="B283" s="263" t="str">
        <f>VLOOKUP(C283,Companies[],3,FALSE)</f>
        <v>500021969</v>
      </c>
      <c r="C283" s="257" t="s">
        <v>1968</v>
      </c>
      <c r="D283" s="257" t="s">
        <v>1958</v>
      </c>
      <c r="E283" s="257" t="s">
        <v>2011</v>
      </c>
      <c r="F283" s="257" t="s">
        <v>996</v>
      </c>
      <c r="G283" s="257" t="s">
        <v>999</v>
      </c>
      <c r="H283" s="321" t="s">
        <v>2167</v>
      </c>
      <c r="I283" s="257" t="s">
        <v>1199</v>
      </c>
      <c r="J283" s="264">
        <v>2372.09</v>
      </c>
      <c r="K283" s="257"/>
      <c r="L283" s="257"/>
      <c r="M283" s="257"/>
      <c r="N283" s="257"/>
      <c r="R283" s="183"/>
      <c r="S283" s="183"/>
      <c r="T283" s="183"/>
      <c r="U283" s="183"/>
      <c r="V283" s="183"/>
      <c r="W283" s="183"/>
      <c r="X283" s="183"/>
      <c r="Y283" s="183"/>
      <c r="Z283" s="183"/>
      <c r="AA283" s="183"/>
      <c r="AB283" s="183"/>
      <c r="AC283" s="183"/>
      <c r="AD283" s="183"/>
      <c r="AE283" s="183"/>
      <c r="AF283" s="183"/>
      <c r="AG283" s="183"/>
      <c r="AH283" s="183"/>
    </row>
    <row r="284" spans="2:34" s="50" customFormat="1" ht="15.75" x14ac:dyDescent="0.3">
      <c r="B284" s="263" t="str">
        <f>VLOOKUP(C284,Companies[],3,FALSE)</f>
        <v>500021969</v>
      </c>
      <c r="C284" s="257" t="s">
        <v>1968</v>
      </c>
      <c r="D284" s="257" t="s">
        <v>1958</v>
      </c>
      <c r="E284" s="257" t="s">
        <v>2030</v>
      </c>
      <c r="F284" s="257" t="s">
        <v>996</v>
      </c>
      <c r="G284" s="257" t="s">
        <v>999</v>
      </c>
      <c r="H284" s="321" t="s">
        <v>2167</v>
      </c>
      <c r="I284" s="257" t="s">
        <v>1199</v>
      </c>
      <c r="J284" s="264">
        <v>37030.199999999997</v>
      </c>
      <c r="K284" s="257"/>
      <c r="L284" s="257"/>
      <c r="M284" s="257"/>
      <c r="N284" s="257"/>
      <c r="R284" s="183"/>
      <c r="S284" s="183"/>
      <c r="T284" s="183"/>
      <c r="U284" s="183"/>
      <c r="V284" s="183"/>
      <c r="W284" s="183"/>
      <c r="X284" s="183"/>
      <c r="Y284" s="183"/>
      <c r="Z284" s="183"/>
      <c r="AA284" s="183"/>
      <c r="AB284" s="183"/>
      <c r="AC284" s="183"/>
      <c r="AD284" s="183"/>
      <c r="AE284" s="183"/>
      <c r="AF284" s="183"/>
      <c r="AG284" s="183"/>
      <c r="AH284" s="183"/>
    </row>
    <row r="285" spans="2:34" s="50" customFormat="1" ht="15.75" x14ac:dyDescent="0.3">
      <c r="B285" s="263" t="str">
        <f>VLOOKUP(C285,Companies[],3,FALSE)</f>
        <v>500021969</v>
      </c>
      <c r="C285" s="257" t="s">
        <v>1968</v>
      </c>
      <c r="D285" s="257" t="s">
        <v>1958</v>
      </c>
      <c r="E285" s="257" t="s">
        <v>2033</v>
      </c>
      <c r="F285" s="257" t="s">
        <v>996</v>
      </c>
      <c r="G285" s="257" t="s">
        <v>999</v>
      </c>
      <c r="H285" s="321" t="s">
        <v>2167</v>
      </c>
      <c r="I285" s="257" t="s">
        <v>1199</v>
      </c>
      <c r="J285" s="264">
        <v>590</v>
      </c>
      <c r="K285" s="257"/>
      <c r="L285" s="257"/>
      <c r="M285" s="257"/>
      <c r="N285" s="257"/>
      <c r="R285" s="183"/>
      <c r="S285" s="183"/>
      <c r="T285" s="183"/>
      <c r="U285" s="183"/>
      <c r="V285" s="183"/>
      <c r="W285" s="183"/>
      <c r="X285" s="183"/>
      <c r="Y285" s="183"/>
      <c r="Z285" s="183"/>
      <c r="AA285" s="183"/>
      <c r="AB285" s="183"/>
      <c r="AC285" s="183"/>
      <c r="AD285" s="183"/>
      <c r="AE285" s="183"/>
      <c r="AF285" s="183"/>
      <c r="AG285" s="183"/>
      <c r="AH285" s="183"/>
    </row>
    <row r="286" spans="2:34" s="50" customFormat="1" ht="15.75" x14ac:dyDescent="0.3">
      <c r="B286" s="263" t="str">
        <f>VLOOKUP(C286,Companies[],3,FALSE)</f>
        <v>500021969</v>
      </c>
      <c r="C286" s="257" t="s">
        <v>1968</v>
      </c>
      <c r="D286" s="257" t="s">
        <v>1958</v>
      </c>
      <c r="E286" s="257" t="s">
        <v>2027</v>
      </c>
      <c r="F286" s="257" t="s">
        <v>996</v>
      </c>
      <c r="G286" s="257" t="s">
        <v>999</v>
      </c>
      <c r="H286" s="321" t="s">
        <v>2167</v>
      </c>
      <c r="I286" s="257" t="s">
        <v>1199</v>
      </c>
      <c r="J286" s="264">
        <v>11150</v>
      </c>
      <c r="K286" s="257"/>
      <c r="L286" s="257"/>
      <c r="M286" s="257"/>
      <c r="N286" s="257"/>
      <c r="R286" s="183"/>
      <c r="S286" s="183"/>
      <c r="T286" s="183"/>
      <c r="U286" s="183"/>
      <c r="V286" s="183"/>
      <c r="W286" s="183"/>
      <c r="X286" s="183"/>
      <c r="Y286" s="183"/>
      <c r="Z286" s="183"/>
      <c r="AA286" s="183"/>
      <c r="AB286" s="183"/>
      <c r="AC286" s="183"/>
      <c r="AD286" s="183"/>
      <c r="AE286" s="183"/>
      <c r="AF286" s="183"/>
      <c r="AG286" s="183"/>
      <c r="AH286" s="183"/>
    </row>
    <row r="287" spans="2:34" s="50" customFormat="1" ht="15.75" x14ac:dyDescent="0.3">
      <c r="B287" s="263" t="str">
        <f>VLOOKUP(C287,Companies[],3,FALSE)</f>
        <v>500021969</v>
      </c>
      <c r="C287" s="257" t="s">
        <v>1968</v>
      </c>
      <c r="D287" s="257" t="s">
        <v>1958</v>
      </c>
      <c r="E287" s="257" t="s">
        <v>2012</v>
      </c>
      <c r="F287" s="257" t="s">
        <v>996</v>
      </c>
      <c r="G287" s="257" t="s">
        <v>999</v>
      </c>
      <c r="H287" s="321" t="s">
        <v>2167</v>
      </c>
      <c r="I287" s="257" t="s">
        <v>1199</v>
      </c>
      <c r="J287" s="264">
        <v>900</v>
      </c>
      <c r="K287" s="257"/>
      <c r="L287" s="257"/>
      <c r="M287" s="257"/>
      <c r="N287" s="257"/>
      <c r="R287" s="183"/>
      <c r="S287" s="183"/>
      <c r="T287" s="183"/>
      <c r="U287" s="183"/>
      <c r="V287" s="183"/>
      <c r="W287" s="183"/>
      <c r="X287" s="183"/>
      <c r="Y287" s="183"/>
      <c r="Z287" s="183"/>
      <c r="AA287" s="183"/>
      <c r="AB287" s="183"/>
      <c r="AC287" s="183"/>
      <c r="AD287" s="183"/>
      <c r="AE287" s="183"/>
      <c r="AF287" s="183"/>
      <c r="AG287" s="183"/>
      <c r="AH287" s="183"/>
    </row>
    <row r="288" spans="2:34" s="50" customFormat="1" ht="15.75" x14ac:dyDescent="0.3">
      <c r="B288" s="263" t="str">
        <f>VLOOKUP(C288,Companies[],3,FALSE)</f>
        <v>500021969</v>
      </c>
      <c r="C288" s="257" t="s">
        <v>1968</v>
      </c>
      <c r="D288" s="257" t="s">
        <v>1958</v>
      </c>
      <c r="E288" s="257" t="s">
        <v>2016</v>
      </c>
      <c r="F288" s="257" t="s">
        <v>996</v>
      </c>
      <c r="G288" s="257" t="s">
        <v>999</v>
      </c>
      <c r="H288" s="321" t="s">
        <v>2167</v>
      </c>
      <c r="I288" s="257" t="s">
        <v>1199</v>
      </c>
      <c r="J288" s="264">
        <v>73676.010000000009</v>
      </c>
      <c r="K288" s="257"/>
      <c r="L288" s="257"/>
      <c r="M288" s="257"/>
      <c r="N288" s="257"/>
      <c r="R288" s="183"/>
      <c r="S288" s="183"/>
      <c r="T288" s="183"/>
      <c r="U288" s="183"/>
      <c r="V288" s="183"/>
      <c r="W288" s="183"/>
      <c r="X288" s="183"/>
      <c r="Y288" s="183"/>
      <c r="Z288" s="183"/>
      <c r="AA288" s="183"/>
      <c r="AB288" s="183"/>
      <c r="AC288" s="183"/>
      <c r="AD288" s="183"/>
      <c r="AE288" s="183"/>
      <c r="AF288" s="183"/>
      <c r="AG288" s="183"/>
      <c r="AH288" s="183"/>
    </row>
    <row r="289" spans="2:34" s="50" customFormat="1" ht="15.75" x14ac:dyDescent="0.3">
      <c r="B289" s="263" t="str">
        <f>VLOOKUP(C289,Companies[],3,FALSE)</f>
        <v>500021969</v>
      </c>
      <c r="C289" s="257" t="s">
        <v>1968</v>
      </c>
      <c r="D289" s="257" t="s">
        <v>1958</v>
      </c>
      <c r="E289" s="257" t="s">
        <v>2032</v>
      </c>
      <c r="F289" s="257" t="s">
        <v>996</v>
      </c>
      <c r="G289" s="257" t="s">
        <v>999</v>
      </c>
      <c r="H289" s="321" t="s">
        <v>2167</v>
      </c>
      <c r="I289" s="257" t="s">
        <v>1199</v>
      </c>
      <c r="J289" s="264">
        <v>100</v>
      </c>
      <c r="K289" s="257"/>
      <c r="L289" s="257"/>
      <c r="M289" s="257"/>
      <c r="N289" s="257"/>
      <c r="R289" s="183"/>
      <c r="S289" s="183"/>
      <c r="T289" s="183"/>
      <c r="U289" s="183"/>
      <c r="V289" s="183"/>
      <c r="W289" s="183"/>
      <c r="X289" s="183"/>
      <c r="Y289" s="183"/>
      <c r="Z289" s="183"/>
      <c r="AA289" s="183"/>
      <c r="AB289" s="183"/>
      <c r="AC289" s="183"/>
      <c r="AD289" s="183"/>
      <c r="AE289" s="183"/>
      <c r="AF289" s="183"/>
      <c r="AG289" s="183"/>
      <c r="AH289" s="183"/>
    </row>
    <row r="290" spans="2:34" s="50" customFormat="1" ht="15.75" x14ac:dyDescent="0.3">
      <c r="B290" s="263" t="str">
        <f>VLOOKUP(C290,Companies[],3,FALSE)</f>
        <v>500021969</v>
      </c>
      <c r="C290" s="257" t="s">
        <v>1968</v>
      </c>
      <c r="D290" s="257" t="s">
        <v>1958</v>
      </c>
      <c r="E290" s="257" t="s">
        <v>2024</v>
      </c>
      <c r="F290" s="257" t="s">
        <v>996</v>
      </c>
      <c r="G290" s="257" t="s">
        <v>999</v>
      </c>
      <c r="H290" s="321" t="s">
        <v>2167</v>
      </c>
      <c r="I290" s="257" t="s">
        <v>1199</v>
      </c>
      <c r="J290" s="264">
        <v>71450.459999999992</v>
      </c>
      <c r="K290" s="257"/>
      <c r="L290" s="257"/>
      <c r="M290" s="257"/>
      <c r="N290" s="257"/>
      <c r="R290" s="183"/>
      <c r="S290" s="183"/>
      <c r="T290" s="183"/>
      <c r="U290" s="183"/>
      <c r="V290" s="183"/>
      <c r="W290" s="183"/>
      <c r="X290" s="183"/>
      <c r="Y290" s="183"/>
      <c r="Z290" s="183"/>
      <c r="AA290" s="183"/>
      <c r="AB290" s="183"/>
      <c r="AC290" s="183"/>
      <c r="AD290" s="183"/>
      <c r="AE290" s="183"/>
      <c r="AF290" s="183"/>
      <c r="AG290" s="183"/>
      <c r="AH290" s="183"/>
    </row>
    <row r="291" spans="2:34" s="50" customFormat="1" ht="15.75" x14ac:dyDescent="0.3">
      <c r="B291" s="263" t="str">
        <f>VLOOKUP(C291,Companies[],3,FALSE)</f>
        <v>500021969</v>
      </c>
      <c r="C291" s="257" t="s">
        <v>1968</v>
      </c>
      <c r="D291" s="257" t="s">
        <v>1958</v>
      </c>
      <c r="E291" s="257" t="s">
        <v>2026</v>
      </c>
      <c r="F291" s="257" t="s">
        <v>996</v>
      </c>
      <c r="G291" s="257" t="s">
        <v>999</v>
      </c>
      <c r="H291" s="321" t="s">
        <v>2167</v>
      </c>
      <c r="I291" s="257" t="s">
        <v>1199</v>
      </c>
      <c r="J291" s="264">
        <v>23890.309999999998</v>
      </c>
      <c r="K291" s="257"/>
      <c r="L291" s="257"/>
      <c r="M291" s="257"/>
      <c r="N291" s="257"/>
      <c r="R291" s="183"/>
      <c r="S291" s="183"/>
      <c r="T291" s="183"/>
      <c r="U291" s="183"/>
      <c r="V291" s="183"/>
      <c r="W291" s="183"/>
      <c r="X291" s="183"/>
      <c r="Y291" s="183"/>
      <c r="Z291" s="183"/>
      <c r="AA291" s="183"/>
      <c r="AB291" s="183"/>
      <c r="AC291" s="183"/>
      <c r="AD291" s="183"/>
      <c r="AE291" s="183"/>
      <c r="AF291" s="183"/>
      <c r="AG291" s="183"/>
      <c r="AH291" s="183"/>
    </row>
    <row r="292" spans="2:34" s="50" customFormat="1" ht="15.75" x14ac:dyDescent="0.3">
      <c r="B292" s="263" t="str">
        <f>VLOOKUP(C292,Companies[],3,FALSE)</f>
        <v>500021969</v>
      </c>
      <c r="C292" s="257" t="s">
        <v>1968</v>
      </c>
      <c r="D292" s="257" t="s">
        <v>1958</v>
      </c>
      <c r="E292" s="257" t="s">
        <v>2054</v>
      </c>
      <c r="F292" s="257" t="s">
        <v>996</v>
      </c>
      <c r="G292" s="257" t="s">
        <v>999</v>
      </c>
      <c r="H292" s="321" t="s">
        <v>2167</v>
      </c>
      <c r="I292" s="257" t="s">
        <v>1199</v>
      </c>
      <c r="J292" s="264">
        <v>1000</v>
      </c>
      <c r="K292" s="257"/>
      <c r="L292" s="257"/>
      <c r="M292" s="257"/>
      <c r="N292" s="257"/>
      <c r="R292" s="183"/>
      <c r="S292" s="183"/>
      <c r="T292" s="183"/>
      <c r="U292" s="183"/>
      <c r="V292" s="183"/>
      <c r="W292" s="183"/>
      <c r="X292" s="183"/>
      <c r="Y292" s="183"/>
      <c r="Z292" s="183"/>
      <c r="AA292" s="183"/>
      <c r="AB292" s="183"/>
      <c r="AC292" s="183"/>
      <c r="AD292" s="183"/>
      <c r="AE292" s="183"/>
      <c r="AF292" s="183"/>
      <c r="AG292" s="183"/>
      <c r="AH292" s="183"/>
    </row>
    <row r="293" spans="2:34" s="50" customFormat="1" ht="15.75" x14ac:dyDescent="0.3">
      <c r="B293" s="263" t="str">
        <f>VLOOKUP(C293,Companies[],3,FALSE)</f>
        <v>500021969</v>
      </c>
      <c r="C293" s="257" t="s">
        <v>1968</v>
      </c>
      <c r="D293" s="257" t="s">
        <v>1958</v>
      </c>
      <c r="E293" s="257" t="s">
        <v>2025</v>
      </c>
      <c r="F293" s="257" t="s">
        <v>996</v>
      </c>
      <c r="G293" s="257" t="s">
        <v>999</v>
      </c>
      <c r="H293" s="321" t="s">
        <v>2167</v>
      </c>
      <c r="I293" s="257" t="s">
        <v>1199</v>
      </c>
      <c r="J293" s="264">
        <v>41000</v>
      </c>
      <c r="K293" s="257"/>
      <c r="L293" s="257"/>
      <c r="M293" s="257"/>
      <c r="N293" s="257"/>
      <c r="R293" s="183"/>
      <c r="S293" s="183"/>
      <c r="T293" s="183"/>
      <c r="U293" s="183"/>
      <c r="V293" s="183"/>
      <c r="W293" s="183"/>
      <c r="X293" s="183"/>
      <c r="Y293" s="183"/>
      <c r="Z293" s="183"/>
      <c r="AA293" s="183"/>
      <c r="AB293" s="183"/>
      <c r="AC293" s="183"/>
      <c r="AD293" s="183"/>
      <c r="AE293" s="183"/>
      <c r="AF293" s="183"/>
      <c r="AG293" s="183"/>
      <c r="AH293" s="183"/>
    </row>
    <row r="294" spans="2:34" s="50" customFormat="1" ht="15.75" x14ac:dyDescent="0.3">
      <c r="B294" s="263" t="str">
        <f>VLOOKUP(C294,Companies[],3,FALSE)</f>
        <v>500021969</v>
      </c>
      <c r="C294" s="257" t="s">
        <v>1968</v>
      </c>
      <c r="D294" s="257" t="s">
        <v>1960</v>
      </c>
      <c r="E294" s="257" t="s">
        <v>2031</v>
      </c>
      <c r="F294" s="257" t="s">
        <v>996</v>
      </c>
      <c r="G294" s="257" t="s">
        <v>999</v>
      </c>
      <c r="H294" s="321" t="s">
        <v>2167</v>
      </c>
      <c r="I294" s="257" t="s">
        <v>1199</v>
      </c>
      <c r="J294" s="264">
        <v>4025</v>
      </c>
      <c r="K294" s="257"/>
      <c r="L294" s="257"/>
      <c r="M294" s="257"/>
      <c r="N294" s="257"/>
      <c r="R294" s="183"/>
      <c r="S294" s="183"/>
      <c r="T294" s="183"/>
      <c r="U294" s="183"/>
      <c r="V294" s="183"/>
      <c r="W294" s="183"/>
      <c r="X294" s="183"/>
      <c r="Y294" s="183"/>
      <c r="Z294" s="183"/>
      <c r="AA294" s="183"/>
      <c r="AB294" s="183"/>
      <c r="AC294" s="183"/>
      <c r="AD294" s="183"/>
      <c r="AE294" s="183"/>
      <c r="AF294" s="183"/>
      <c r="AG294" s="183"/>
      <c r="AH294" s="183"/>
    </row>
    <row r="295" spans="2:34" s="50" customFormat="1" ht="15.75" x14ac:dyDescent="0.3">
      <c r="B295" s="263" t="str">
        <f>VLOOKUP(C295,Companies[],3,FALSE)</f>
        <v>500021969</v>
      </c>
      <c r="C295" s="257" t="s">
        <v>1968</v>
      </c>
      <c r="D295" s="257" t="s">
        <v>1958</v>
      </c>
      <c r="E295" s="257" t="s">
        <v>2028</v>
      </c>
      <c r="F295" s="257" t="s">
        <v>996</v>
      </c>
      <c r="G295" s="257" t="s">
        <v>999</v>
      </c>
      <c r="H295" s="321" t="s">
        <v>2167</v>
      </c>
      <c r="I295" s="257" t="s">
        <v>1199</v>
      </c>
      <c r="J295" s="264">
        <v>824.71</v>
      </c>
      <c r="K295" s="257"/>
      <c r="L295" s="257"/>
      <c r="M295" s="257"/>
      <c r="N295" s="257"/>
      <c r="R295" s="183"/>
      <c r="S295" s="183"/>
      <c r="T295" s="183"/>
      <c r="U295" s="183"/>
      <c r="V295" s="183"/>
      <c r="W295" s="183"/>
      <c r="X295" s="183"/>
      <c r="Y295" s="183"/>
      <c r="Z295" s="183"/>
      <c r="AA295" s="183"/>
      <c r="AB295" s="183"/>
      <c r="AC295" s="183"/>
      <c r="AD295" s="183"/>
      <c r="AE295" s="183"/>
      <c r="AF295" s="183"/>
      <c r="AG295" s="183"/>
      <c r="AH295" s="183"/>
    </row>
    <row r="296" spans="2:34" s="50" customFormat="1" ht="15.75" x14ac:dyDescent="0.3">
      <c r="B296" s="263" t="str">
        <f>VLOOKUP(C296,Companies[],3,FALSE)</f>
        <v>500021969</v>
      </c>
      <c r="C296" s="257" t="s">
        <v>1968</v>
      </c>
      <c r="D296" s="257" t="s">
        <v>1958</v>
      </c>
      <c r="E296" s="257" t="s">
        <v>2023</v>
      </c>
      <c r="F296" s="257" t="s">
        <v>996</v>
      </c>
      <c r="G296" s="257" t="s">
        <v>999</v>
      </c>
      <c r="H296" s="321" t="s">
        <v>2167</v>
      </c>
      <c r="I296" s="257" t="s">
        <v>1199</v>
      </c>
      <c r="J296" s="264">
        <v>349.09999999999997</v>
      </c>
      <c r="K296" s="257"/>
      <c r="L296" s="257"/>
      <c r="M296" s="257"/>
      <c r="N296" s="257"/>
      <c r="R296" s="183"/>
      <c r="S296" s="183"/>
      <c r="T296" s="183"/>
      <c r="U296" s="183"/>
      <c r="V296" s="183"/>
      <c r="W296" s="183"/>
      <c r="X296" s="183"/>
      <c r="Y296" s="183"/>
      <c r="Z296" s="183"/>
      <c r="AA296" s="183"/>
      <c r="AB296" s="183"/>
      <c r="AC296" s="183"/>
      <c r="AD296" s="183"/>
      <c r="AE296" s="183"/>
      <c r="AF296" s="183"/>
      <c r="AG296" s="183"/>
      <c r="AH296" s="183"/>
    </row>
    <row r="297" spans="2:34" s="50" customFormat="1" ht="15.75" x14ac:dyDescent="0.3">
      <c r="B297" s="263" t="str">
        <f>VLOOKUP(C297,Companies[],3,FALSE)</f>
        <v>500021969</v>
      </c>
      <c r="C297" s="257" t="s">
        <v>1968</v>
      </c>
      <c r="D297" s="257" t="s">
        <v>1958</v>
      </c>
      <c r="E297" s="257" t="s">
        <v>2062</v>
      </c>
      <c r="F297" s="257" t="s">
        <v>996</v>
      </c>
      <c r="G297" s="257" t="s">
        <v>999</v>
      </c>
      <c r="H297" s="321" t="s">
        <v>2167</v>
      </c>
      <c r="I297" s="257" t="s">
        <v>1199</v>
      </c>
      <c r="J297" s="264">
        <v>450</v>
      </c>
      <c r="K297" s="257"/>
      <c r="L297" s="257"/>
      <c r="M297" s="257"/>
      <c r="N297" s="257"/>
      <c r="R297" s="183"/>
      <c r="S297" s="183"/>
      <c r="T297" s="183"/>
      <c r="U297" s="183"/>
      <c r="V297" s="183"/>
      <c r="W297" s="183"/>
      <c r="X297" s="183"/>
      <c r="Y297" s="183"/>
      <c r="Z297" s="183"/>
      <c r="AA297" s="183"/>
      <c r="AB297" s="183"/>
      <c r="AC297" s="183"/>
      <c r="AD297" s="183"/>
      <c r="AE297" s="183"/>
      <c r="AF297" s="183"/>
      <c r="AG297" s="183"/>
      <c r="AH297" s="183"/>
    </row>
    <row r="298" spans="2:34" s="50" customFormat="1" ht="15.75" x14ac:dyDescent="0.3">
      <c r="B298" s="263" t="str">
        <f>VLOOKUP(C298,Companies[],3,FALSE)</f>
        <v>500021969</v>
      </c>
      <c r="C298" s="257" t="s">
        <v>1968</v>
      </c>
      <c r="D298" s="257" t="s">
        <v>1958</v>
      </c>
      <c r="E298" s="257" t="s">
        <v>2046</v>
      </c>
      <c r="F298" s="257" t="s">
        <v>996</v>
      </c>
      <c r="G298" s="257" t="s">
        <v>999</v>
      </c>
      <c r="H298" s="321" t="s">
        <v>2167</v>
      </c>
      <c r="I298" s="257" t="s">
        <v>1199</v>
      </c>
      <c r="J298" s="264">
        <v>800.01</v>
      </c>
      <c r="K298" s="257"/>
      <c r="L298" s="257"/>
      <c r="M298" s="257"/>
      <c r="N298" s="257"/>
      <c r="R298" s="183"/>
      <c r="S298" s="183"/>
      <c r="T298" s="183"/>
      <c r="U298" s="183"/>
      <c r="V298" s="183"/>
      <c r="W298" s="183"/>
      <c r="X298" s="183"/>
      <c r="Y298" s="183"/>
      <c r="Z298" s="183"/>
      <c r="AA298" s="183"/>
      <c r="AB298" s="183"/>
      <c r="AC298" s="183"/>
      <c r="AD298" s="183"/>
      <c r="AE298" s="183"/>
      <c r="AF298" s="183"/>
      <c r="AG298" s="183"/>
      <c r="AH298" s="183"/>
    </row>
    <row r="299" spans="2:34" s="50" customFormat="1" ht="15.75" x14ac:dyDescent="0.3">
      <c r="B299" s="263" t="str">
        <f>VLOOKUP(C299,Companies[],3,FALSE)</f>
        <v>500021969</v>
      </c>
      <c r="C299" s="257" t="s">
        <v>1968</v>
      </c>
      <c r="D299" s="257" t="s">
        <v>1958</v>
      </c>
      <c r="E299" s="257" t="s">
        <v>2037</v>
      </c>
      <c r="F299" s="257" t="s">
        <v>996</v>
      </c>
      <c r="G299" s="257" t="s">
        <v>999</v>
      </c>
      <c r="H299" s="321" t="s">
        <v>2167</v>
      </c>
      <c r="I299" s="257" t="s">
        <v>1199</v>
      </c>
      <c r="J299" s="264">
        <v>3430</v>
      </c>
      <c r="K299" s="257"/>
      <c r="L299" s="257"/>
      <c r="M299" s="257"/>
      <c r="N299" s="257"/>
      <c r="R299" s="183"/>
      <c r="S299" s="183"/>
      <c r="T299" s="183"/>
      <c r="U299" s="183"/>
      <c r="V299" s="183"/>
      <c r="W299" s="183"/>
      <c r="X299" s="183"/>
      <c r="Y299" s="183"/>
      <c r="Z299" s="183"/>
      <c r="AA299" s="183"/>
      <c r="AB299" s="183"/>
      <c r="AC299" s="183"/>
      <c r="AD299" s="183"/>
      <c r="AE299" s="183"/>
      <c r="AF299" s="183"/>
      <c r="AG299" s="183"/>
      <c r="AH299" s="183"/>
    </row>
    <row r="300" spans="2:34" s="50" customFormat="1" ht="15.75" x14ac:dyDescent="0.3">
      <c r="B300" s="263" t="str">
        <f>VLOOKUP(C300,Companies[],3,FALSE)</f>
        <v>500021969</v>
      </c>
      <c r="C300" s="257" t="s">
        <v>1968</v>
      </c>
      <c r="D300" s="257" t="s">
        <v>1958</v>
      </c>
      <c r="E300" s="257" t="s">
        <v>2020</v>
      </c>
      <c r="F300" s="257" t="s">
        <v>996</v>
      </c>
      <c r="G300" s="257" t="s">
        <v>999</v>
      </c>
      <c r="H300" s="321" t="s">
        <v>2167</v>
      </c>
      <c r="I300" s="257" t="s">
        <v>1199</v>
      </c>
      <c r="J300" s="264">
        <v>188819.85</v>
      </c>
      <c r="K300" s="257"/>
      <c r="L300" s="257"/>
      <c r="M300" s="257"/>
      <c r="N300" s="257"/>
      <c r="R300" s="183"/>
      <c r="S300" s="183"/>
      <c r="T300" s="183"/>
      <c r="U300" s="183"/>
      <c r="V300" s="183"/>
      <c r="W300" s="183"/>
      <c r="X300" s="183"/>
      <c r="Y300" s="183"/>
      <c r="Z300" s="183"/>
      <c r="AA300" s="183"/>
      <c r="AB300" s="183"/>
      <c r="AC300" s="183"/>
      <c r="AD300" s="183"/>
      <c r="AE300" s="183"/>
      <c r="AF300" s="183"/>
      <c r="AG300" s="183"/>
      <c r="AH300" s="183"/>
    </row>
    <row r="301" spans="2:34" s="50" customFormat="1" ht="15.75" x14ac:dyDescent="0.3">
      <c r="B301" s="263" t="str">
        <f>VLOOKUP(C301,Companies[],3,FALSE)</f>
        <v>500332972</v>
      </c>
      <c r="C301" s="257" t="s">
        <v>1980</v>
      </c>
      <c r="D301" s="257" t="s">
        <v>1958</v>
      </c>
      <c r="E301" s="257" t="s">
        <v>2029</v>
      </c>
      <c r="F301" s="257" t="s">
        <v>996</v>
      </c>
      <c r="G301" s="257" t="s">
        <v>999</v>
      </c>
      <c r="H301" s="321" t="s">
        <v>2160</v>
      </c>
      <c r="I301" s="257" t="s">
        <v>1199</v>
      </c>
      <c r="J301" s="264">
        <v>2021.2</v>
      </c>
      <c r="K301" s="257"/>
      <c r="L301" s="257"/>
      <c r="M301" s="257"/>
      <c r="N301" s="257"/>
      <c r="R301" s="183"/>
      <c r="S301" s="183"/>
      <c r="T301" s="183"/>
      <c r="U301" s="183"/>
      <c r="V301" s="183"/>
      <c r="W301" s="183"/>
      <c r="X301" s="183"/>
      <c r="Y301" s="183"/>
      <c r="Z301" s="183"/>
      <c r="AA301" s="183"/>
      <c r="AB301" s="183"/>
      <c r="AC301" s="183"/>
      <c r="AD301" s="183"/>
      <c r="AE301" s="183"/>
      <c r="AF301" s="183"/>
      <c r="AG301" s="183"/>
      <c r="AH301" s="183"/>
    </row>
    <row r="302" spans="2:34" s="50" customFormat="1" ht="15.75" x14ac:dyDescent="0.3">
      <c r="B302" s="263" t="str">
        <f>VLOOKUP(C302,Companies[],3,FALSE)</f>
        <v>500332972</v>
      </c>
      <c r="C302" s="257" t="s">
        <v>1980</v>
      </c>
      <c r="D302" s="257" t="s">
        <v>1958</v>
      </c>
      <c r="E302" s="257" t="s">
        <v>2011</v>
      </c>
      <c r="F302" s="257" t="s">
        <v>996</v>
      </c>
      <c r="G302" s="257" t="s">
        <v>999</v>
      </c>
      <c r="H302" s="321" t="s">
        <v>2160</v>
      </c>
      <c r="I302" s="257" t="s">
        <v>1199</v>
      </c>
      <c r="J302" s="264">
        <v>1338.91</v>
      </c>
      <c r="K302" s="257"/>
      <c r="L302" s="257"/>
      <c r="M302" s="257"/>
      <c r="N302" s="257"/>
      <c r="R302" s="183"/>
      <c r="S302" s="183"/>
      <c r="T302" s="183"/>
      <c r="U302" s="183"/>
      <c r="V302" s="183"/>
      <c r="W302" s="183"/>
      <c r="X302" s="183"/>
      <c r="Y302" s="183"/>
      <c r="Z302" s="183"/>
      <c r="AA302" s="183"/>
      <c r="AB302" s="183"/>
      <c r="AC302" s="183"/>
      <c r="AD302" s="183"/>
      <c r="AE302" s="183"/>
      <c r="AF302" s="183"/>
      <c r="AG302" s="183"/>
      <c r="AH302" s="183"/>
    </row>
    <row r="303" spans="2:34" s="50" customFormat="1" ht="15.75" x14ac:dyDescent="0.3">
      <c r="B303" s="263" t="str">
        <f>VLOOKUP(C303,Companies[],3,FALSE)</f>
        <v>500332972</v>
      </c>
      <c r="C303" s="257" t="s">
        <v>1980</v>
      </c>
      <c r="D303" s="257" t="s">
        <v>1958</v>
      </c>
      <c r="E303" s="257" t="s">
        <v>2030</v>
      </c>
      <c r="F303" s="257" t="s">
        <v>996</v>
      </c>
      <c r="G303" s="257" t="s">
        <v>999</v>
      </c>
      <c r="H303" s="321" t="s">
        <v>2160</v>
      </c>
      <c r="I303" s="257" t="s">
        <v>1199</v>
      </c>
      <c r="J303" s="264">
        <v>10150</v>
      </c>
      <c r="K303" s="257"/>
      <c r="L303" s="257"/>
      <c r="M303" s="257"/>
      <c r="N303" s="257"/>
      <c r="R303" s="183"/>
      <c r="S303" s="183"/>
      <c r="T303" s="183"/>
      <c r="U303" s="183"/>
      <c r="V303" s="183"/>
      <c r="W303" s="183"/>
      <c r="X303" s="183"/>
      <c r="Y303" s="183"/>
      <c r="Z303" s="183"/>
      <c r="AA303" s="183"/>
      <c r="AB303" s="183"/>
      <c r="AC303" s="183"/>
      <c r="AD303" s="183"/>
      <c r="AE303" s="183"/>
      <c r="AF303" s="183"/>
      <c r="AG303" s="183"/>
      <c r="AH303" s="183"/>
    </row>
    <row r="304" spans="2:34" s="50" customFormat="1" ht="15.75" x14ac:dyDescent="0.3">
      <c r="B304" s="263" t="str">
        <f>VLOOKUP(C304,Companies[],3,FALSE)</f>
        <v>500332972</v>
      </c>
      <c r="C304" s="257" t="s">
        <v>1980</v>
      </c>
      <c r="D304" s="257" t="s">
        <v>1958</v>
      </c>
      <c r="E304" s="257" t="s">
        <v>2033</v>
      </c>
      <c r="F304" s="257" t="s">
        <v>996</v>
      </c>
      <c r="G304" s="257" t="s">
        <v>999</v>
      </c>
      <c r="H304" s="321" t="s">
        <v>2160</v>
      </c>
      <c r="I304" s="257" t="s">
        <v>1199</v>
      </c>
      <c r="J304" s="264">
        <v>90</v>
      </c>
      <c r="K304" s="257"/>
      <c r="L304" s="257"/>
      <c r="M304" s="257"/>
      <c r="N304" s="257"/>
      <c r="R304" s="183"/>
      <c r="S304" s="183"/>
      <c r="T304" s="183"/>
      <c r="U304" s="183"/>
      <c r="V304" s="183"/>
      <c r="W304" s="183"/>
      <c r="X304" s="183"/>
      <c r="Y304" s="183"/>
      <c r="Z304" s="183"/>
      <c r="AA304" s="183"/>
      <c r="AB304" s="183"/>
      <c r="AC304" s="183"/>
      <c r="AD304" s="183"/>
      <c r="AE304" s="183"/>
      <c r="AF304" s="183"/>
      <c r="AG304" s="183"/>
      <c r="AH304" s="183"/>
    </row>
    <row r="305" spans="2:34" s="50" customFormat="1" ht="15.75" x14ac:dyDescent="0.3">
      <c r="B305" s="263" t="str">
        <f>VLOOKUP(C305,Companies[],3,FALSE)</f>
        <v>500332972</v>
      </c>
      <c r="C305" s="257" t="s">
        <v>1980</v>
      </c>
      <c r="D305" s="257" t="s">
        <v>1958</v>
      </c>
      <c r="E305" s="257" t="s">
        <v>2027</v>
      </c>
      <c r="F305" s="257" t="s">
        <v>996</v>
      </c>
      <c r="G305" s="257" t="s">
        <v>999</v>
      </c>
      <c r="H305" s="321" t="s">
        <v>2160</v>
      </c>
      <c r="I305" s="257" t="s">
        <v>1199</v>
      </c>
      <c r="J305" s="264">
        <v>29050</v>
      </c>
      <c r="K305" s="257"/>
      <c r="L305" s="257"/>
      <c r="M305" s="257"/>
      <c r="N305" s="257"/>
      <c r="R305" s="183"/>
      <c r="S305" s="183"/>
      <c r="T305" s="183"/>
      <c r="U305" s="183"/>
      <c r="V305" s="183"/>
      <c r="W305" s="183"/>
      <c r="X305" s="183"/>
      <c r="Y305" s="183"/>
      <c r="Z305" s="183"/>
      <c r="AA305" s="183"/>
      <c r="AB305" s="183"/>
      <c r="AC305" s="183"/>
      <c r="AD305" s="183"/>
      <c r="AE305" s="183"/>
      <c r="AF305" s="183"/>
      <c r="AG305" s="183"/>
      <c r="AH305" s="183"/>
    </row>
    <row r="306" spans="2:34" s="50" customFormat="1" ht="15.75" x14ac:dyDescent="0.3">
      <c r="B306" s="263" t="str">
        <f>VLOOKUP(C306,Companies[],3,FALSE)</f>
        <v>500332972</v>
      </c>
      <c r="C306" s="257" t="s">
        <v>1980</v>
      </c>
      <c r="D306" s="257" t="s">
        <v>1958</v>
      </c>
      <c r="E306" s="257" t="s">
        <v>2012</v>
      </c>
      <c r="F306" s="257" t="s">
        <v>996</v>
      </c>
      <c r="G306" s="257" t="s">
        <v>999</v>
      </c>
      <c r="H306" s="321" t="s">
        <v>2160</v>
      </c>
      <c r="I306" s="257" t="s">
        <v>1199</v>
      </c>
      <c r="J306" s="264">
        <v>1800</v>
      </c>
      <c r="K306" s="257"/>
      <c r="L306" s="257"/>
      <c r="M306" s="257"/>
      <c r="N306" s="257"/>
      <c r="R306" s="183"/>
      <c r="S306" s="183"/>
      <c r="T306" s="183"/>
      <c r="U306" s="183"/>
      <c r="V306" s="183"/>
      <c r="W306" s="183"/>
      <c r="X306" s="183"/>
      <c r="Y306" s="183"/>
      <c r="Z306" s="183"/>
      <c r="AA306" s="183"/>
      <c r="AB306" s="183"/>
      <c r="AC306" s="183"/>
      <c r="AD306" s="183"/>
      <c r="AE306" s="183"/>
      <c r="AF306" s="183"/>
      <c r="AG306" s="183"/>
      <c r="AH306" s="183"/>
    </row>
    <row r="307" spans="2:34" s="50" customFormat="1" ht="15.75" x14ac:dyDescent="0.3">
      <c r="B307" s="263" t="str">
        <f>VLOOKUP(C307,Companies[],3,FALSE)</f>
        <v>500332972</v>
      </c>
      <c r="C307" s="257" t="s">
        <v>1980</v>
      </c>
      <c r="D307" s="257" t="s">
        <v>1958</v>
      </c>
      <c r="E307" s="257" t="s">
        <v>2016</v>
      </c>
      <c r="F307" s="257" t="s">
        <v>996</v>
      </c>
      <c r="G307" s="257" t="s">
        <v>999</v>
      </c>
      <c r="H307" s="321" t="s">
        <v>2160</v>
      </c>
      <c r="I307" s="257" t="s">
        <v>1199</v>
      </c>
      <c r="J307" s="264">
        <v>94188.88</v>
      </c>
      <c r="K307" s="257"/>
      <c r="L307" s="257"/>
      <c r="M307" s="257"/>
      <c r="N307" s="257"/>
      <c r="R307" s="183"/>
      <c r="S307" s="183"/>
      <c r="T307" s="183"/>
      <c r="U307" s="183"/>
      <c r="V307" s="183"/>
      <c r="W307" s="183"/>
      <c r="X307" s="183"/>
      <c r="Y307" s="183"/>
      <c r="Z307" s="183"/>
      <c r="AA307" s="183"/>
      <c r="AB307" s="183"/>
      <c r="AC307" s="183"/>
      <c r="AD307" s="183"/>
      <c r="AE307" s="183"/>
      <c r="AF307" s="183"/>
      <c r="AG307" s="183"/>
      <c r="AH307" s="183"/>
    </row>
    <row r="308" spans="2:34" s="50" customFormat="1" ht="15.75" x14ac:dyDescent="0.3">
      <c r="B308" s="263" t="str">
        <f>VLOOKUP(C308,Companies[],3,FALSE)</f>
        <v>500332972</v>
      </c>
      <c r="C308" s="257" t="s">
        <v>1980</v>
      </c>
      <c r="D308" s="257" t="s">
        <v>1958</v>
      </c>
      <c r="E308" s="257" t="s">
        <v>2032</v>
      </c>
      <c r="F308" s="257" t="s">
        <v>996</v>
      </c>
      <c r="G308" s="257" t="s">
        <v>999</v>
      </c>
      <c r="H308" s="321" t="s">
        <v>2160</v>
      </c>
      <c r="I308" s="257" t="s">
        <v>1199</v>
      </c>
      <c r="J308" s="264">
        <v>390.95</v>
      </c>
      <c r="K308" s="257"/>
      <c r="L308" s="257"/>
      <c r="M308" s="257"/>
      <c r="N308" s="257"/>
      <c r="R308" s="183"/>
      <c r="S308" s="183"/>
      <c r="T308" s="183"/>
      <c r="U308" s="183"/>
      <c r="V308" s="183"/>
      <c r="W308" s="183"/>
      <c r="X308" s="183"/>
      <c r="Y308" s="183"/>
      <c r="Z308" s="183"/>
      <c r="AA308" s="183"/>
      <c r="AB308" s="183"/>
      <c r="AC308" s="183"/>
      <c r="AD308" s="183"/>
      <c r="AE308" s="183"/>
      <c r="AF308" s="183"/>
      <c r="AG308" s="183"/>
      <c r="AH308" s="183"/>
    </row>
    <row r="309" spans="2:34" s="50" customFormat="1" ht="15.75" x14ac:dyDescent="0.3">
      <c r="B309" s="263" t="str">
        <f>VLOOKUP(C309,Companies[],3,FALSE)</f>
        <v>500332972</v>
      </c>
      <c r="C309" s="257" t="s">
        <v>1980</v>
      </c>
      <c r="D309" s="257" t="s">
        <v>1958</v>
      </c>
      <c r="E309" s="257" t="s">
        <v>2026</v>
      </c>
      <c r="F309" s="257" t="s">
        <v>996</v>
      </c>
      <c r="G309" s="257" t="s">
        <v>999</v>
      </c>
      <c r="H309" s="321" t="s">
        <v>2160</v>
      </c>
      <c r="I309" s="257" t="s">
        <v>1199</v>
      </c>
      <c r="J309" s="264">
        <v>5983.11</v>
      </c>
      <c r="K309" s="257"/>
      <c r="L309" s="257"/>
      <c r="M309" s="257"/>
      <c r="N309" s="257"/>
      <c r="R309" s="183"/>
      <c r="S309" s="183"/>
      <c r="T309" s="183"/>
      <c r="U309" s="183"/>
      <c r="V309" s="183"/>
      <c r="W309" s="183"/>
      <c r="X309" s="183"/>
      <c r="Y309" s="183"/>
      <c r="Z309" s="183"/>
      <c r="AA309" s="183"/>
      <c r="AB309" s="183"/>
      <c r="AC309" s="183"/>
      <c r="AD309" s="183"/>
      <c r="AE309" s="183"/>
      <c r="AF309" s="183"/>
      <c r="AG309" s="183"/>
      <c r="AH309" s="183"/>
    </row>
    <row r="310" spans="2:34" s="50" customFormat="1" ht="15.75" x14ac:dyDescent="0.3">
      <c r="B310" s="263" t="str">
        <f>VLOOKUP(C310,Companies[],3,FALSE)</f>
        <v>500332972</v>
      </c>
      <c r="C310" s="257" t="s">
        <v>1980</v>
      </c>
      <c r="D310" s="257" t="s">
        <v>1958</v>
      </c>
      <c r="E310" s="257" t="s">
        <v>2054</v>
      </c>
      <c r="F310" s="257" t="s">
        <v>996</v>
      </c>
      <c r="G310" s="257" t="s">
        <v>999</v>
      </c>
      <c r="H310" s="321" t="s">
        <v>2160</v>
      </c>
      <c r="I310" s="257" t="s">
        <v>1199</v>
      </c>
      <c r="J310" s="264">
        <v>2900</v>
      </c>
      <c r="K310" s="257"/>
      <c r="L310" s="257"/>
      <c r="M310" s="257"/>
      <c r="N310" s="257"/>
      <c r="R310" s="183"/>
      <c r="S310" s="183"/>
      <c r="T310" s="183"/>
      <c r="U310" s="183"/>
      <c r="V310" s="183"/>
      <c r="W310" s="183"/>
      <c r="X310" s="183"/>
      <c r="Y310" s="183"/>
      <c r="Z310" s="183"/>
      <c r="AA310" s="183"/>
      <c r="AB310" s="183"/>
      <c r="AC310" s="183"/>
      <c r="AD310" s="183"/>
      <c r="AE310" s="183"/>
      <c r="AF310" s="183"/>
      <c r="AG310" s="183"/>
      <c r="AH310" s="183"/>
    </row>
    <row r="311" spans="2:34" s="50" customFormat="1" ht="15.75" x14ac:dyDescent="0.3">
      <c r="B311" s="263" t="str">
        <f>VLOOKUP(C311,Companies[],3,FALSE)</f>
        <v>500332972</v>
      </c>
      <c r="C311" s="257" t="s">
        <v>1980</v>
      </c>
      <c r="D311" s="257" t="s">
        <v>1958</v>
      </c>
      <c r="E311" s="257" t="s">
        <v>2025</v>
      </c>
      <c r="F311" s="257" t="s">
        <v>996</v>
      </c>
      <c r="G311" s="257" t="s">
        <v>999</v>
      </c>
      <c r="H311" s="321" t="s">
        <v>2160</v>
      </c>
      <c r="I311" s="257" t="s">
        <v>1199</v>
      </c>
      <c r="J311" s="264">
        <v>36000</v>
      </c>
      <c r="K311" s="257"/>
      <c r="L311" s="257"/>
      <c r="M311" s="257"/>
      <c r="N311" s="257"/>
      <c r="R311" s="183"/>
      <c r="S311" s="183"/>
      <c r="T311" s="183"/>
      <c r="U311" s="183"/>
      <c r="V311" s="183"/>
      <c r="W311" s="183"/>
      <c r="X311" s="183"/>
      <c r="Y311" s="183"/>
      <c r="Z311" s="183"/>
      <c r="AA311" s="183"/>
      <c r="AB311" s="183"/>
      <c r="AC311" s="183"/>
      <c r="AD311" s="183"/>
      <c r="AE311" s="183"/>
      <c r="AF311" s="183"/>
      <c r="AG311" s="183"/>
      <c r="AH311" s="183"/>
    </row>
    <row r="312" spans="2:34" s="50" customFormat="1" ht="15.75" x14ac:dyDescent="0.3">
      <c r="B312" s="263" t="str">
        <f>VLOOKUP(C312,Companies[],3,FALSE)</f>
        <v>500332972</v>
      </c>
      <c r="C312" s="257" t="s">
        <v>1980</v>
      </c>
      <c r="D312" s="257" t="s">
        <v>1958</v>
      </c>
      <c r="E312" s="257" t="s">
        <v>2023</v>
      </c>
      <c r="F312" s="257" t="s">
        <v>996</v>
      </c>
      <c r="G312" s="257" t="s">
        <v>999</v>
      </c>
      <c r="H312" s="321" t="s">
        <v>2160</v>
      </c>
      <c r="I312" s="257" t="s">
        <v>1199</v>
      </c>
      <c r="J312" s="264">
        <v>67801.189999999988</v>
      </c>
      <c r="K312" s="257"/>
      <c r="L312" s="257"/>
      <c r="M312" s="257"/>
      <c r="N312" s="257"/>
      <c r="R312" s="183"/>
      <c r="S312" s="183"/>
      <c r="T312" s="183"/>
      <c r="U312" s="183"/>
      <c r="V312" s="183"/>
      <c r="W312" s="183"/>
      <c r="X312" s="183"/>
      <c r="Y312" s="183"/>
      <c r="Z312" s="183"/>
      <c r="AA312" s="183"/>
      <c r="AB312" s="183"/>
      <c r="AC312" s="183"/>
      <c r="AD312" s="183"/>
      <c r="AE312" s="183"/>
      <c r="AF312" s="183"/>
      <c r="AG312" s="183"/>
      <c r="AH312" s="183"/>
    </row>
    <row r="313" spans="2:34" s="50" customFormat="1" ht="15.75" x14ac:dyDescent="0.3">
      <c r="B313" s="263" t="str">
        <f>VLOOKUP(C313,Companies[],3,FALSE)</f>
        <v>500332972</v>
      </c>
      <c r="C313" s="257" t="s">
        <v>1980</v>
      </c>
      <c r="D313" s="257" t="s">
        <v>1958</v>
      </c>
      <c r="E313" s="257" t="s">
        <v>2076</v>
      </c>
      <c r="F313" s="257" t="s">
        <v>996</v>
      </c>
      <c r="G313" s="257" t="s">
        <v>999</v>
      </c>
      <c r="H313" s="321" t="s">
        <v>2160</v>
      </c>
      <c r="I313" s="257" t="s">
        <v>1199</v>
      </c>
      <c r="J313" s="264">
        <v>123907.95000000001</v>
      </c>
      <c r="K313" s="257"/>
      <c r="L313" s="257"/>
      <c r="M313" s="257"/>
      <c r="N313" s="257"/>
      <c r="R313" s="183"/>
      <c r="S313" s="183"/>
      <c r="T313" s="183"/>
      <c r="U313" s="183"/>
      <c r="V313" s="183"/>
      <c r="W313" s="183"/>
      <c r="X313" s="183"/>
      <c r="Y313" s="183"/>
      <c r="Z313" s="183"/>
      <c r="AA313" s="183"/>
      <c r="AB313" s="183"/>
      <c r="AC313" s="183"/>
      <c r="AD313" s="183"/>
      <c r="AE313" s="183"/>
      <c r="AF313" s="183"/>
      <c r="AG313" s="183"/>
      <c r="AH313" s="183"/>
    </row>
    <row r="314" spans="2:34" s="50" customFormat="1" ht="15.75" x14ac:dyDescent="0.3">
      <c r="B314" s="263" t="str">
        <f>VLOOKUP(C314,Companies[],3,FALSE)</f>
        <v>500332972</v>
      </c>
      <c r="C314" s="257" t="s">
        <v>1980</v>
      </c>
      <c r="D314" s="257" t="s">
        <v>1958</v>
      </c>
      <c r="E314" s="257" t="s">
        <v>2063</v>
      </c>
      <c r="F314" s="257" t="s">
        <v>996</v>
      </c>
      <c r="G314" s="257" t="s">
        <v>999</v>
      </c>
      <c r="H314" s="321" t="s">
        <v>2160</v>
      </c>
      <c r="I314" s="257" t="s">
        <v>1199</v>
      </c>
      <c r="J314" s="264">
        <v>75</v>
      </c>
      <c r="K314" s="257"/>
      <c r="L314" s="257"/>
      <c r="M314" s="257"/>
      <c r="N314" s="257"/>
      <c r="R314" s="183"/>
      <c r="S314" s="183"/>
      <c r="T314" s="183"/>
      <c r="U314" s="183"/>
      <c r="V314" s="183"/>
      <c r="W314" s="183"/>
      <c r="X314" s="183"/>
      <c r="Y314" s="183"/>
      <c r="Z314" s="183"/>
      <c r="AA314" s="183"/>
      <c r="AB314" s="183"/>
      <c r="AC314" s="183"/>
      <c r="AD314" s="183"/>
      <c r="AE314" s="183"/>
      <c r="AF314" s="183"/>
      <c r="AG314" s="183"/>
      <c r="AH314" s="183"/>
    </row>
    <row r="315" spans="2:34" s="50" customFormat="1" ht="15.75" x14ac:dyDescent="0.3">
      <c r="B315" s="263" t="str">
        <f>VLOOKUP(C315,Companies[],3,FALSE)</f>
        <v>500332972</v>
      </c>
      <c r="C315" s="257" t="s">
        <v>1980</v>
      </c>
      <c r="D315" s="257" t="s">
        <v>1958</v>
      </c>
      <c r="E315" s="257" t="s">
        <v>2037</v>
      </c>
      <c r="F315" s="257" t="s">
        <v>996</v>
      </c>
      <c r="G315" s="257" t="s">
        <v>999</v>
      </c>
      <c r="H315" s="321" t="s">
        <v>2160</v>
      </c>
      <c r="I315" s="257" t="s">
        <v>1199</v>
      </c>
      <c r="J315" s="264">
        <v>1000</v>
      </c>
      <c r="K315" s="257"/>
      <c r="L315" s="257"/>
      <c r="M315" s="257"/>
      <c r="N315" s="257"/>
      <c r="R315" s="183"/>
      <c r="S315" s="183"/>
      <c r="T315" s="183"/>
      <c r="U315" s="183"/>
      <c r="V315" s="183"/>
      <c r="W315" s="183"/>
      <c r="X315" s="183"/>
      <c r="Y315" s="183"/>
      <c r="Z315" s="183"/>
      <c r="AA315" s="183"/>
      <c r="AB315" s="183"/>
      <c r="AC315" s="183"/>
      <c r="AD315" s="183"/>
      <c r="AE315" s="183"/>
      <c r="AF315" s="183"/>
      <c r="AG315" s="183"/>
      <c r="AH315" s="183"/>
    </row>
    <row r="316" spans="2:34" s="50" customFormat="1" ht="15.75" x14ac:dyDescent="0.3">
      <c r="B316" s="263" t="str">
        <f>VLOOKUP(C316,Companies[],3,FALSE)</f>
        <v>500332972</v>
      </c>
      <c r="C316" s="257" t="s">
        <v>1980</v>
      </c>
      <c r="D316" s="257" t="s">
        <v>1958</v>
      </c>
      <c r="E316" s="257" t="s">
        <v>2078</v>
      </c>
      <c r="F316" s="257" t="s">
        <v>996</v>
      </c>
      <c r="G316" s="257" t="s">
        <v>999</v>
      </c>
      <c r="H316" s="321" t="s">
        <v>2160</v>
      </c>
      <c r="I316" s="257" t="s">
        <v>1199</v>
      </c>
      <c r="J316" s="264">
        <v>140339.43000000002</v>
      </c>
      <c r="K316" s="257"/>
      <c r="L316" s="257"/>
      <c r="M316" s="257"/>
      <c r="N316" s="257"/>
      <c r="R316" s="183"/>
      <c r="S316" s="183"/>
      <c r="T316" s="183"/>
      <c r="U316" s="183"/>
      <c r="V316" s="183"/>
      <c r="W316" s="183"/>
      <c r="X316" s="183"/>
      <c r="Y316" s="183"/>
      <c r="Z316" s="183"/>
      <c r="AA316" s="183"/>
      <c r="AB316" s="183"/>
      <c r="AC316" s="183"/>
      <c r="AD316" s="183"/>
      <c r="AE316" s="183"/>
      <c r="AF316" s="183"/>
      <c r="AG316" s="183"/>
      <c r="AH316" s="183"/>
    </row>
    <row r="317" spans="2:34" s="50" customFormat="1" ht="15.75" x14ac:dyDescent="0.3">
      <c r="B317" s="263" t="str">
        <f>VLOOKUP(C317,Companies[],3,FALSE)</f>
        <v>500332972</v>
      </c>
      <c r="C317" s="257" t="s">
        <v>1980</v>
      </c>
      <c r="D317" s="257" t="s">
        <v>1958</v>
      </c>
      <c r="E317" s="257" t="s">
        <v>2079</v>
      </c>
      <c r="F317" s="257" t="s">
        <v>996</v>
      </c>
      <c r="G317" s="257" t="s">
        <v>999</v>
      </c>
      <c r="H317" s="321" t="s">
        <v>2160</v>
      </c>
      <c r="I317" s="257" t="s">
        <v>1199</v>
      </c>
      <c r="J317" s="264">
        <v>1500</v>
      </c>
      <c r="K317" s="257"/>
      <c r="L317" s="257"/>
      <c r="M317" s="257"/>
      <c r="N317" s="257"/>
      <c r="R317" s="183"/>
      <c r="S317" s="183"/>
      <c r="T317" s="183"/>
      <c r="U317" s="183"/>
      <c r="V317" s="183"/>
      <c r="W317" s="183"/>
      <c r="X317" s="183"/>
      <c r="Y317" s="183"/>
      <c r="Z317" s="183"/>
      <c r="AA317" s="183"/>
      <c r="AB317" s="183"/>
      <c r="AC317" s="183"/>
      <c r="AD317" s="183"/>
      <c r="AE317" s="183"/>
      <c r="AF317" s="183"/>
      <c r="AG317" s="183"/>
      <c r="AH317" s="183"/>
    </row>
    <row r="318" spans="2:34" s="50" customFormat="1" ht="15.75" x14ac:dyDescent="0.3">
      <c r="B318" s="263">
        <f>VLOOKUP(C318,Companies[],3,FALSE)</f>
        <v>500222387</v>
      </c>
      <c r="C318" s="257" t="s">
        <v>1976</v>
      </c>
      <c r="D318" s="257" t="s">
        <v>1958</v>
      </c>
      <c r="E318" s="257" t="s">
        <v>2029</v>
      </c>
      <c r="F318" s="257" t="s">
        <v>996</v>
      </c>
      <c r="G318" s="257" t="s">
        <v>999</v>
      </c>
      <c r="H318" s="321" t="s">
        <v>1575</v>
      </c>
      <c r="I318" s="257" t="s">
        <v>1199</v>
      </c>
      <c r="J318" s="264">
        <v>5874.75</v>
      </c>
      <c r="K318" s="257"/>
      <c r="L318" s="257"/>
      <c r="M318" s="257"/>
      <c r="N318" s="257"/>
      <c r="R318" s="183"/>
      <c r="S318" s="183"/>
      <c r="T318" s="183"/>
      <c r="U318" s="183"/>
      <c r="V318" s="183"/>
      <c r="W318" s="183"/>
      <c r="X318" s="183"/>
      <c r="Y318" s="183"/>
      <c r="Z318" s="183"/>
      <c r="AA318" s="183"/>
      <c r="AB318" s="183"/>
      <c r="AC318" s="183"/>
      <c r="AD318" s="183"/>
      <c r="AE318" s="183"/>
      <c r="AF318" s="183"/>
      <c r="AG318" s="183"/>
      <c r="AH318" s="183"/>
    </row>
    <row r="319" spans="2:34" s="50" customFormat="1" ht="15.75" x14ac:dyDescent="0.3">
      <c r="B319" s="263">
        <f>VLOOKUP(C319,Companies[],3,FALSE)</f>
        <v>500222387</v>
      </c>
      <c r="C319" s="257" t="s">
        <v>1976</v>
      </c>
      <c r="D319" s="257" t="s">
        <v>1958</v>
      </c>
      <c r="E319" s="257" t="s">
        <v>2011</v>
      </c>
      <c r="F319" s="257" t="s">
        <v>996</v>
      </c>
      <c r="G319" s="257" t="s">
        <v>999</v>
      </c>
      <c r="H319" s="321" t="s">
        <v>1575</v>
      </c>
      <c r="I319" s="257" t="s">
        <v>1199</v>
      </c>
      <c r="J319" s="264">
        <v>15039.229999999998</v>
      </c>
      <c r="K319" s="257"/>
      <c r="L319" s="257"/>
      <c r="M319" s="257"/>
      <c r="N319" s="257"/>
      <c r="R319" s="183"/>
      <c r="S319" s="183"/>
      <c r="T319" s="183"/>
      <c r="U319" s="183"/>
      <c r="V319" s="183"/>
      <c r="W319" s="183"/>
      <c r="X319" s="183"/>
      <c r="Y319" s="183"/>
      <c r="Z319" s="183"/>
      <c r="AA319" s="183"/>
      <c r="AB319" s="183"/>
      <c r="AC319" s="183"/>
      <c r="AD319" s="183"/>
      <c r="AE319" s="183"/>
      <c r="AF319" s="183"/>
      <c r="AG319" s="183"/>
      <c r="AH319" s="183"/>
    </row>
    <row r="320" spans="2:34" s="50" customFormat="1" ht="15.75" x14ac:dyDescent="0.3">
      <c r="B320" s="263">
        <f>VLOOKUP(C320,Companies[],3,FALSE)</f>
        <v>500222387</v>
      </c>
      <c r="C320" s="257" t="s">
        <v>1976</v>
      </c>
      <c r="D320" s="257" t="s">
        <v>1958</v>
      </c>
      <c r="E320" s="257" t="s">
        <v>2030</v>
      </c>
      <c r="F320" s="257" t="s">
        <v>996</v>
      </c>
      <c r="G320" s="257" t="s">
        <v>999</v>
      </c>
      <c r="H320" s="321" t="s">
        <v>1575</v>
      </c>
      <c r="I320" s="257" t="s">
        <v>1199</v>
      </c>
      <c r="J320" s="264">
        <v>342.12218649517683</v>
      </c>
      <c r="K320" s="257"/>
      <c r="L320" s="257"/>
      <c r="M320" s="257"/>
      <c r="N320" s="257"/>
      <c r="R320" s="183"/>
      <c r="S320" s="183"/>
      <c r="T320" s="183"/>
      <c r="U320" s="183"/>
      <c r="V320" s="183"/>
      <c r="W320" s="183"/>
      <c r="X320" s="183"/>
      <c r="Y320" s="183"/>
      <c r="Z320" s="183"/>
      <c r="AA320" s="183"/>
      <c r="AB320" s="183"/>
      <c r="AC320" s="183"/>
      <c r="AD320" s="183"/>
      <c r="AE320" s="183"/>
      <c r="AF320" s="183"/>
      <c r="AG320" s="183"/>
      <c r="AH320" s="183"/>
    </row>
    <row r="321" spans="2:34" s="50" customFormat="1" ht="15.75" x14ac:dyDescent="0.3">
      <c r="B321" s="263">
        <f>VLOOKUP(C321,Companies[],3,FALSE)</f>
        <v>500222387</v>
      </c>
      <c r="C321" s="257" t="s">
        <v>1976</v>
      </c>
      <c r="D321" s="257" t="s">
        <v>1958</v>
      </c>
      <c r="E321" s="257" t="s">
        <v>2033</v>
      </c>
      <c r="F321" s="257" t="s">
        <v>996</v>
      </c>
      <c r="G321" s="257" t="s">
        <v>999</v>
      </c>
      <c r="H321" s="321" t="s">
        <v>1575</v>
      </c>
      <c r="I321" s="257" t="s">
        <v>1199</v>
      </c>
      <c r="J321" s="264">
        <v>10990</v>
      </c>
      <c r="K321" s="257"/>
      <c r="L321" s="257"/>
      <c r="M321" s="257"/>
      <c r="N321" s="257"/>
      <c r="R321" s="183"/>
      <c r="S321" s="183"/>
      <c r="T321" s="183"/>
      <c r="U321" s="183"/>
      <c r="V321" s="183"/>
      <c r="W321" s="183"/>
      <c r="X321" s="183"/>
      <c r="Y321" s="183"/>
      <c r="Z321" s="183"/>
      <c r="AA321" s="183"/>
      <c r="AB321" s="183"/>
      <c r="AC321" s="183"/>
      <c r="AD321" s="183"/>
      <c r="AE321" s="183"/>
      <c r="AF321" s="183"/>
      <c r="AG321" s="183"/>
      <c r="AH321" s="183"/>
    </row>
    <row r="322" spans="2:34" s="50" customFormat="1" ht="15.75" x14ac:dyDescent="0.3">
      <c r="B322" s="263">
        <f>VLOOKUP(C322,Companies[],3,FALSE)</f>
        <v>500222387</v>
      </c>
      <c r="C322" s="257" t="s">
        <v>1976</v>
      </c>
      <c r="D322" s="257" t="s">
        <v>1958</v>
      </c>
      <c r="E322" s="257" t="s">
        <v>2027</v>
      </c>
      <c r="F322" s="257" t="s">
        <v>996</v>
      </c>
      <c r="G322" s="257" t="s">
        <v>999</v>
      </c>
      <c r="H322" s="321" t="s">
        <v>1575</v>
      </c>
      <c r="I322" s="257" t="s">
        <v>1199</v>
      </c>
      <c r="J322" s="264">
        <v>9850</v>
      </c>
      <c r="K322" s="257"/>
      <c r="L322" s="257"/>
      <c r="M322" s="257"/>
      <c r="N322" s="257"/>
      <c r="R322" s="183"/>
      <c r="S322" s="183"/>
      <c r="T322" s="183"/>
      <c r="U322" s="183"/>
      <c r="V322" s="183"/>
      <c r="W322" s="183"/>
      <c r="X322" s="183"/>
      <c r="Y322" s="183"/>
      <c r="Z322" s="183"/>
      <c r="AA322" s="183"/>
      <c r="AB322" s="183"/>
      <c r="AC322" s="183"/>
      <c r="AD322" s="183"/>
      <c r="AE322" s="183"/>
      <c r="AF322" s="183"/>
      <c r="AG322" s="183"/>
      <c r="AH322" s="183"/>
    </row>
    <row r="323" spans="2:34" s="50" customFormat="1" ht="15.75" x14ac:dyDescent="0.3">
      <c r="B323" s="263">
        <f>VLOOKUP(C323,Companies[],3,FALSE)</f>
        <v>500222387</v>
      </c>
      <c r="C323" s="257" t="s">
        <v>1976</v>
      </c>
      <c r="D323" s="257" t="s">
        <v>1958</v>
      </c>
      <c r="E323" s="257" t="s">
        <v>2012</v>
      </c>
      <c r="F323" s="257" t="s">
        <v>996</v>
      </c>
      <c r="G323" s="257" t="s">
        <v>999</v>
      </c>
      <c r="H323" s="321" t="s">
        <v>1575</v>
      </c>
      <c r="I323" s="257" t="s">
        <v>1199</v>
      </c>
      <c r="J323" s="264">
        <v>900</v>
      </c>
      <c r="K323" s="257"/>
      <c r="L323" s="257"/>
      <c r="M323" s="257"/>
      <c r="N323" s="257"/>
      <c r="R323" s="183"/>
      <c r="S323" s="183"/>
      <c r="T323" s="183"/>
      <c r="U323" s="183"/>
      <c r="V323" s="183"/>
      <c r="W323" s="183"/>
      <c r="X323" s="183"/>
      <c r="Y323" s="183"/>
      <c r="Z323" s="183"/>
      <c r="AA323" s="183"/>
      <c r="AB323" s="183"/>
      <c r="AC323" s="183"/>
      <c r="AD323" s="183"/>
      <c r="AE323" s="183"/>
      <c r="AF323" s="183"/>
      <c r="AG323" s="183"/>
      <c r="AH323" s="183"/>
    </row>
    <row r="324" spans="2:34" s="50" customFormat="1" ht="15.75" x14ac:dyDescent="0.3">
      <c r="B324" s="263">
        <f>VLOOKUP(C324,Companies[],3,FALSE)</f>
        <v>500222387</v>
      </c>
      <c r="C324" s="257" t="s">
        <v>1976</v>
      </c>
      <c r="D324" s="257" t="s">
        <v>1958</v>
      </c>
      <c r="E324" s="257" t="s">
        <v>2016</v>
      </c>
      <c r="F324" s="257" t="s">
        <v>996</v>
      </c>
      <c r="G324" s="257" t="s">
        <v>999</v>
      </c>
      <c r="H324" s="321" t="s">
        <v>1575</v>
      </c>
      <c r="I324" s="257" t="s">
        <v>1199</v>
      </c>
      <c r="J324" s="264">
        <v>68251.649999999994</v>
      </c>
      <c r="K324" s="257"/>
      <c r="L324" s="257"/>
      <c r="M324" s="257"/>
      <c r="N324" s="257"/>
      <c r="R324" s="183"/>
      <c r="S324" s="183"/>
      <c r="T324" s="183"/>
      <c r="U324" s="183"/>
      <c r="V324" s="183"/>
      <c r="W324" s="183"/>
      <c r="X324" s="183"/>
      <c r="Y324" s="183"/>
      <c r="Z324" s="183"/>
      <c r="AA324" s="183"/>
      <c r="AB324" s="183"/>
      <c r="AC324" s="183"/>
      <c r="AD324" s="183"/>
      <c r="AE324" s="183"/>
      <c r="AF324" s="183"/>
      <c r="AG324" s="183"/>
      <c r="AH324" s="183"/>
    </row>
    <row r="325" spans="2:34" s="50" customFormat="1" ht="15.75" x14ac:dyDescent="0.3">
      <c r="B325" s="263">
        <f>VLOOKUP(C325,Companies[],3,FALSE)</f>
        <v>500222387</v>
      </c>
      <c r="C325" s="257" t="s">
        <v>1976</v>
      </c>
      <c r="D325" s="257" t="s">
        <v>1958</v>
      </c>
      <c r="E325" s="257" t="s">
        <v>2025</v>
      </c>
      <c r="F325" s="257" t="s">
        <v>996</v>
      </c>
      <c r="G325" s="257" t="s">
        <v>999</v>
      </c>
      <c r="H325" s="321" t="s">
        <v>1575</v>
      </c>
      <c r="I325" s="257" t="s">
        <v>1199</v>
      </c>
      <c r="J325" s="264">
        <v>25000</v>
      </c>
      <c r="K325" s="257"/>
      <c r="L325" s="257"/>
      <c r="M325" s="257"/>
      <c r="N325" s="257"/>
      <c r="R325" s="183"/>
      <c r="S325" s="183"/>
      <c r="T325" s="183"/>
      <c r="U325" s="183"/>
      <c r="V325" s="183"/>
      <c r="W325" s="183"/>
      <c r="X325" s="183"/>
      <c r="Y325" s="183"/>
      <c r="Z325" s="183"/>
      <c r="AA325" s="183"/>
      <c r="AB325" s="183"/>
      <c r="AC325" s="183"/>
      <c r="AD325" s="183"/>
      <c r="AE325" s="183"/>
      <c r="AF325" s="183"/>
      <c r="AG325" s="183"/>
      <c r="AH325" s="183"/>
    </row>
    <row r="326" spans="2:34" s="50" customFormat="1" ht="15.75" x14ac:dyDescent="0.3">
      <c r="B326" s="263">
        <f>VLOOKUP(C326,Companies[],3,FALSE)</f>
        <v>500222387</v>
      </c>
      <c r="C326" s="257" t="s">
        <v>1976</v>
      </c>
      <c r="D326" s="257" t="s">
        <v>1958</v>
      </c>
      <c r="E326" s="257" t="s">
        <v>2037</v>
      </c>
      <c r="F326" s="257" t="s">
        <v>996</v>
      </c>
      <c r="G326" s="257" t="s">
        <v>999</v>
      </c>
      <c r="H326" s="321" t="s">
        <v>1575</v>
      </c>
      <c r="I326" s="257" t="s">
        <v>1199</v>
      </c>
      <c r="J326" s="264">
        <v>1500</v>
      </c>
      <c r="K326" s="257"/>
      <c r="L326" s="257"/>
      <c r="M326" s="257"/>
      <c r="N326" s="257"/>
      <c r="R326" s="183"/>
      <c r="S326" s="183"/>
      <c r="T326" s="183"/>
      <c r="U326" s="183"/>
      <c r="V326" s="183"/>
      <c r="W326" s="183"/>
      <c r="X326" s="183"/>
      <c r="Y326" s="183"/>
      <c r="Z326" s="183"/>
      <c r="AA326" s="183"/>
      <c r="AB326" s="183"/>
      <c r="AC326" s="183"/>
      <c r="AD326" s="183"/>
      <c r="AE326" s="183"/>
      <c r="AF326" s="183"/>
      <c r="AG326" s="183"/>
      <c r="AH326" s="183"/>
    </row>
    <row r="327" spans="2:34" s="50" customFormat="1" ht="15.75" x14ac:dyDescent="0.3">
      <c r="B327" s="263">
        <f>VLOOKUP(C327,Companies[],3,FALSE)</f>
        <v>500222387</v>
      </c>
      <c r="C327" s="257" t="s">
        <v>1976</v>
      </c>
      <c r="D327" s="257" t="s">
        <v>1958</v>
      </c>
      <c r="E327" s="257" t="s">
        <v>1540</v>
      </c>
      <c r="F327" s="257" t="s">
        <v>996</v>
      </c>
      <c r="G327" s="257" t="s">
        <v>999</v>
      </c>
      <c r="H327" s="321" t="s">
        <v>1575</v>
      </c>
      <c r="I327" s="257" t="s">
        <v>1199</v>
      </c>
      <c r="J327" s="264">
        <v>5052.8999999999996</v>
      </c>
      <c r="K327" s="257"/>
      <c r="L327" s="257"/>
      <c r="M327" s="257"/>
      <c r="N327" s="257"/>
      <c r="R327" s="183"/>
      <c r="S327" s="183"/>
      <c r="T327" s="183"/>
      <c r="U327" s="183"/>
      <c r="V327" s="183"/>
      <c r="W327" s="183"/>
      <c r="X327" s="183"/>
      <c r="Y327" s="183"/>
      <c r="Z327" s="183"/>
      <c r="AA327" s="183"/>
      <c r="AB327" s="183"/>
      <c r="AC327" s="183"/>
      <c r="AD327" s="183"/>
      <c r="AE327" s="183"/>
      <c r="AF327" s="183"/>
      <c r="AG327" s="183"/>
      <c r="AH327" s="183"/>
    </row>
    <row r="328" spans="2:34" s="50" customFormat="1" ht="16.5" thickBot="1" x14ac:dyDescent="0.35">
      <c r="G328" s="184"/>
      <c r="Q328" s="183"/>
      <c r="R328" s="183"/>
      <c r="S328" s="183"/>
      <c r="T328" s="183"/>
      <c r="U328" s="183"/>
      <c r="V328" s="183"/>
      <c r="W328" s="183"/>
      <c r="X328" s="183"/>
      <c r="Y328" s="183"/>
      <c r="Z328" s="183"/>
      <c r="AA328" s="183"/>
      <c r="AB328" s="183"/>
      <c r="AC328" s="183"/>
      <c r="AD328" s="183"/>
      <c r="AE328" s="183"/>
      <c r="AF328" s="183"/>
      <c r="AG328" s="183"/>
    </row>
    <row r="329" spans="2:34" s="50" customFormat="1" ht="16.5" thickBot="1" x14ac:dyDescent="0.35">
      <c r="G329" s="184"/>
      <c r="H329" s="185" t="s">
        <v>1937</v>
      </c>
      <c r="I329" s="186"/>
      <c r="J329" s="187">
        <f>SUMIF(Table10[Reporting currency],"USD",Table10[Revenue value])+(IFERROR(SUMIF(Table10[Reporting currency],"&lt;&gt;USD",Table10[Revenue value])/'Part 1 - About'!$E$46,0))</f>
        <v>32823810.412186496</v>
      </c>
      <c r="Q329" s="183"/>
      <c r="R329" s="183"/>
      <c r="S329" s="183"/>
      <c r="T329" s="183"/>
      <c r="U329" s="183"/>
      <c r="V329" s="183"/>
      <c r="W329" s="183"/>
      <c r="X329" s="183"/>
      <c r="Y329" s="183"/>
      <c r="Z329" s="183"/>
      <c r="AA329" s="183"/>
      <c r="AB329" s="183"/>
      <c r="AC329" s="183"/>
      <c r="AD329" s="183"/>
      <c r="AE329" s="183"/>
      <c r="AF329" s="183"/>
      <c r="AG329" s="183"/>
    </row>
    <row r="330" spans="2:34" s="50" customFormat="1" ht="16.5" thickBot="1" x14ac:dyDescent="0.35">
      <c r="G330" s="184"/>
      <c r="H330" s="239"/>
      <c r="I330" s="239"/>
      <c r="J330" s="240"/>
      <c r="Q330" s="183"/>
      <c r="R330" s="183"/>
      <c r="S330" s="183"/>
      <c r="T330" s="183"/>
      <c r="U330" s="183"/>
      <c r="V330" s="183"/>
      <c r="W330" s="183"/>
      <c r="X330" s="183"/>
      <c r="Y330" s="183"/>
      <c r="Z330" s="183"/>
      <c r="AA330" s="183"/>
      <c r="AB330" s="183"/>
      <c r="AC330" s="183"/>
      <c r="AD330" s="183"/>
      <c r="AE330" s="183"/>
      <c r="AF330" s="183"/>
      <c r="AG330" s="183"/>
    </row>
    <row r="331" spans="2:34" s="50" customFormat="1" ht="17.25" thickBot="1" x14ac:dyDescent="0.35">
      <c r="G331" s="184"/>
      <c r="H331" s="237" t="str">
        <f>"Total in "&amp;'Part 1 - About'!$E$45</f>
        <v>Total in LRD</v>
      </c>
      <c r="I331" s="186"/>
      <c r="J331" s="187">
        <f>IF('Part 1 - About'!$E$45="USD",0,SUMIF(Table10[Reporting currency],'Part 1 - About'!$E$45,Table10[Revenue value]))+(IFERROR(SUMIF(Table10[Reporting currency],"USD",Table10[Revenue value])*'Part 1 - About'!$E$46,0))</f>
        <v>6380292267.9208107</v>
      </c>
      <c r="Q331" s="183"/>
      <c r="R331" s="183"/>
      <c r="S331" s="183"/>
      <c r="T331" s="183"/>
      <c r="U331" s="183"/>
      <c r="V331" s="183"/>
      <c r="W331" s="183"/>
      <c r="X331" s="183"/>
      <c r="Y331" s="183"/>
      <c r="Z331" s="183"/>
      <c r="AA331" s="183"/>
      <c r="AB331" s="183"/>
      <c r="AC331" s="183"/>
      <c r="AD331" s="183"/>
      <c r="AE331" s="183"/>
      <c r="AF331" s="183"/>
      <c r="AG331" s="183"/>
    </row>
    <row r="332" spans="2:34" s="50" customFormat="1" ht="15.75" x14ac:dyDescent="0.3">
      <c r="Q332" s="183"/>
      <c r="R332" s="183"/>
      <c r="S332" s="183"/>
      <c r="T332" s="183"/>
      <c r="U332" s="183"/>
      <c r="V332" s="183"/>
      <c r="W332" s="183"/>
      <c r="X332" s="183"/>
      <c r="Y332" s="183"/>
      <c r="Z332" s="183"/>
      <c r="AA332" s="183"/>
      <c r="AB332" s="183"/>
      <c r="AC332" s="183"/>
      <c r="AD332" s="183"/>
      <c r="AE332" s="183"/>
      <c r="AF332" s="183"/>
      <c r="AG332" s="183"/>
    </row>
    <row r="333" spans="2:34" ht="23.25" customHeight="1" x14ac:dyDescent="0.25">
      <c r="C333" s="374" t="s">
        <v>1554</v>
      </c>
      <c r="D333" s="374"/>
      <c r="E333" s="374"/>
      <c r="F333" s="374"/>
      <c r="G333" s="374"/>
      <c r="H333" s="374"/>
      <c r="I333" s="374"/>
      <c r="J333" s="374"/>
      <c r="K333" s="374"/>
      <c r="L333" s="374"/>
      <c r="M333" s="374"/>
      <c r="N333" s="374"/>
    </row>
    <row r="334" spans="2:34" s="50" customFormat="1" ht="15.75" x14ac:dyDescent="0.3">
      <c r="C334" s="375" t="s">
        <v>1555</v>
      </c>
      <c r="D334" s="375"/>
      <c r="E334" s="375"/>
      <c r="F334" s="375"/>
      <c r="G334" s="375"/>
      <c r="H334" s="375"/>
      <c r="I334" s="375"/>
      <c r="J334" s="375"/>
      <c r="K334" s="375"/>
      <c r="L334" s="375"/>
      <c r="M334" s="375"/>
      <c r="N334" s="375"/>
      <c r="Q334" s="183"/>
      <c r="R334" s="183"/>
      <c r="S334" s="183"/>
      <c r="T334" s="183"/>
      <c r="U334" s="183"/>
      <c r="V334" s="183"/>
      <c r="W334" s="183"/>
      <c r="X334" s="183"/>
      <c r="Y334" s="183"/>
      <c r="Z334" s="183"/>
      <c r="AA334" s="183"/>
      <c r="AB334" s="183"/>
      <c r="AC334" s="183"/>
      <c r="AD334" s="183"/>
      <c r="AE334" s="183"/>
      <c r="AF334" s="183"/>
      <c r="AG334" s="183"/>
    </row>
    <row r="335" spans="2:34" s="50" customFormat="1" ht="15.75" x14ac:dyDescent="0.3">
      <c r="C335" s="375"/>
      <c r="D335" s="375"/>
      <c r="E335" s="375"/>
      <c r="F335" s="375"/>
      <c r="G335" s="375"/>
      <c r="H335" s="375"/>
      <c r="I335" s="375"/>
      <c r="J335" s="375"/>
      <c r="K335" s="375"/>
      <c r="L335" s="375"/>
      <c r="M335" s="375"/>
      <c r="N335" s="375"/>
      <c r="Q335" s="183"/>
      <c r="R335" s="183"/>
      <c r="S335" s="183"/>
      <c r="T335" s="183"/>
      <c r="U335" s="183"/>
      <c r="V335" s="183"/>
      <c r="W335" s="183"/>
      <c r="X335" s="183"/>
      <c r="Y335" s="183"/>
      <c r="Z335" s="183"/>
      <c r="AA335" s="183"/>
      <c r="AB335" s="183"/>
      <c r="AC335" s="183"/>
      <c r="AD335" s="183"/>
      <c r="AE335" s="183"/>
      <c r="AF335" s="183"/>
      <c r="AG335" s="183"/>
    </row>
    <row r="336" spans="2:34" s="50" customFormat="1" ht="15.75" x14ac:dyDescent="0.3">
      <c r="C336" s="270" t="s">
        <v>1550</v>
      </c>
      <c r="D336" s="270" t="s">
        <v>1918</v>
      </c>
      <c r="E336" s="270"/>
      <c r="F336" s="270"/>
      <c r="G336" s="270"/>
      <c r="H336" s="270"/>
      <c r="I336" s="270"/>
      <c r="J336" s="270"/>
      <c r="K336" s="270"/>
      <c r="L336" s="270"/>
      <c r="M336" s="270"/>
      <c r="N336" s="270"/>
      <c r="Q336" s="183"/>
      <c r="R336" s="183"/>
      <c r="S336" s="183"/>
      <c r="T336" s="183"/>
      <c r="U336" s="183"/>
      <c r="V336" s="183"/>
      <c r="W336" s="183"/>
      <c r="X336" s="183"/>
      <c r="Y336" s="183"/>
      <c r="Z336" s="183"/>
      <c r="AA336" s="183"/>
      <c r="AB336" s="183"/>
      <c r="AC336" s="183"/>
      <c r="AD336" s="183"/>
      <c r="AE336" s="183"/>
      <c r="AF336" s="183"/>
      <c r="AG336" s="183"/>
    </row>
    <row r="337" spans="3:34" s="50" customFormat="1" ht="15.75" x14ac:dyDescent="0.3">
      <c r="C337" s="270"/>
      <c r="D337" s="196" t="s">
        <v>2113</v>
      </c>
      <c r="E337" s="196" t="s">
        <v>1494</v>
      </c>
      <c r="F337" s="196" t="s">
        <v>1431</v>
      </c>
      <c r="G337" s="196" t="s">
        <v>1493</v>
      </c>
      <c r="H337" s="197" t="s">
        <v>1432</v>
      </c>
      <c r="I337" s="196" t="s">
        <v>1006</v>
      </c>
      <c r="J337" s="270"/>
      <c r="K337" s="270"/>
      <c r="L337" s="270"/>
      <c r="M337" s="270"/>
      <c r="N337" s="270"/>
      <c r="O337" s="270"/>
      <c r="R337" s="183"/>
      <c r="S337" s="183"/>
      <c r="T337" s="183"/>
      <c r="U337" s="183"/>
      <c r="V337" s="183"/>
      <c r="W337" s="183"/>
      <c r="X337" s="183"/>
      <c r="Y337" s="183"/>
      <c r="Z337" s="183"/>
      <c r="AA337" s="183"/>
      <c r="AB337" s="183"/>
      <c r="AC337" s="183"/>
      <c r="AD337" s="183"/>
      <c r="AE337" s="183"/>
      <c r="AF337" s="183"/>
      <c r="AG337" s="183"/>
      <c r="AH337" s="183"/>
    </row>
    <row r="338" spans="3:34" s="50" customFormat="1" ht="15.75" x14ac:dyDescent="0.3">
      <c r="C338" s="270"/>
      <c r="D338" s="198" t="s">
        <v>1966</v>
      </c>
      <c r="E338" s="198" t="s">
        <v>1958</v>
      </c>
      <c r="F338" s="198" t="s">
        <v>2070</v>
      </c>
      <c r="G338" s="200"/>
      <c r="H338" s="270">
        <v>28837.010000000002</v>
      </c>
      <c r="I338" s="270" t="s">
        <v>1199</v>
      </c>
      <c r="J338" s="270"/>
      <c r="K338" s="270"/>
      <c r="L338" s="270"/>
      <c r="M338" s="270"/>
      <c r="P338" s="183"/>
      <c r="Q338" s="183"/>
      <c r="R338" s="183"/>
      <c r="S338" s="183"/>
      <c r="T338" s="183"/>
      <c r="U338" s="183"/>
      <c r="V338" s="183"/>
      <c r="W338" s="183"/>
      <c r="X338" s="183"/>
      <c r="Y338" s="183"/>
      <c r="Z338" s="183"/>
      <c r="AA338" s="183"/>
      <c r="AB338" s="183"/>
      <c r="AC338" s="183"/>
      <c r="AD338" s="183"/>
      <c r="AE338" s="183"/>
      <c r="AF338" s="183"/>
    </row>
    <row r="339" spans="3:34" s="50" customFormat="1" ht="15.75" x14ac:dyDescent="0.3">
      <c r="C339" s="270"/>
      <c r="D339" s="198" t="s">
        <v>2084</v>
      </c>
      <c r="E339" s="198" t="s">
        <v>1958</v>
      </c>
      <c r="F339" s="194" t="s">
        <v>2070</v>
      </c>
      <c r="G339" s="200"/>
      <c r="H339" s="270">
        <v>591.29</v>
      </c>
      <c r="I339" s="270" t="s">
        <v>1199</v>
      </c>
      <c r="J339" s="270"/>
      <c r="K339" s="270"/>
      <c r="L339" s="270"/>
      <c r="M339" s="270"/>
      <c r="P339" s="183"/>
      <c r="Q339" s="183"/>
      <c r="R339" s="183"/>
      <c r="S339" s="183"/>
      <c r="T339" s="183"/>
      <c r="U339" s="183"/>
      <c r="V339" s="183"/>
      <c r="W339" s="183"/>
      <c r="X339" s="183"/>
      <c r="Y339" s="183"/>
      <c r="Z339" s="183"/>
      <c r="AA339" s="183"/>
      <c r="AB339" s="183"/>
      <c r="AC339" s="183"/>
      <c r="AD339" s="183"/>
      <c r="AE339" s="183"/>
      <c r="AF339" s="183"/>
    </row>
    <row r="340" spans="3:34" s="50" customFormat="1" ht="15.75" x14ac:dyDescent="0.3">
      <c r="C340" s="270"/>
      <c r="D340" s="198" t="s">
        <v>1972</v>
      </c>
      <c r="E340" s="198" t="s">
        <v>1958</v>
      </c>
      <c r="F340" s="194" t="s">
        <v>2013</v>
      </c>
      <c r="G340" s="200" t="s">
        <v>1998</v>
      </c>
      <c r="H340" s="270">
        <v>681678.2</v>
      </c>
      <c r="I340" s="270" t="s">
        <v>1199</v>
      </c>
      <c r="J340" s="270"/>
      <c r="K340" s="270"/>
      <c r="L340" s="270"/>
      <c r="M340" s="270"/>
      <c r="P340" s="183"/>
      <c r="Q340" s="183"/>
      <c r="R340" s="183"/>
      <c r="S340" s="183"/>
      <c r="T340" s="183"/>
      <c r="U340" s="183"/>
      <c r="V340" s="183"/>
      <c r="W340" s="183"/>
      <c r="X340" s="183"/>
      <c r="Y340" s="183"/>
      <c r="Z340" s="183"/>
      <c r="AA340" s="183"/>
      <c r="AB340" s="183"/>
      <c r="AC340" s="183"/>
      <c r="AD340" s="183"/>
      <c r="AE340" s="183"/>
      <c r="AF340" s="183"/>
    </row>
    <row r="341" spans="3:34" s="50" customFormat="1" ht="15.75" x14ac:dyDescent="0.3">
      <c r="C341" s="270"/>
      <c r="D341" s="198" t="s">
        <v>1973</v>
      </c>
      <c r="E341" s="198" t="s">
        <v>1958</v>
      </c>
      <c r="F341" s="194" t="s">
        <v>2013</v>
      </c>
      <c r="G341" s="200" t="s">
        <v>1999</v>
      </c>
      <c r="H341" s="270">
        <v>189921.44</v>
      </c>
      <c r="I341" s="270" t="s">
        <v>1199</v>
      </c>
      <c r="J341" s="270"/>
      <c r="K341" s="270"/>
      <c r="L341" s="270"/>
      <c r="M341" s="270"/>
      <c r="P341" s="183"/>
      <c r="Q341" s="183"/>
      <c r="R341" s="183"/>
      <c r="S341" s="183"/>
      <c r="T341" s="183"/>
      <c r="U341" s="183"/>
      <c r="V341" s="183"/>
      <c r="W341" s="183"/>
      <c r="X341" s="183"/>
      <c r="Y341" s="183"/>
      <c r="Z341" s="183"/>
      <c r="AA341" s="183"/>
      <c r="AB341" s="183"/>
      <c r="AC341" s="183"/>
      <c r="AD341" s="183"/>
      <c r="AE341" s="183"/>
      <c r="AF341" s="183"/>
    </row>
    <row r="342" spans="3:34" s="50" customFormat="1" ht="15.75" x14ac:dyDescent="0.3">
      <c r="C342" s="270"/>
      <c r="D342" s="198" t="s">
        <v>2085</v>
      </c>
      <c r="E342" s="198" t="s">
        <v>1958</v>
      </c>
      <c r="F342" s="194" t="s">
        <v>2013</v>
      </c>
      <c r="G342" s="200"/>
      <c r="H342" s="270">
        <v>10474.07</v>
      </c>
      <c r="I342" s="270" t="s">
        <v>1199</v>
      </c>
      <c r="J342" s="270"/>
      <c r="K342" s="270"/>
      <c r="L342" s="270"/>
      <c r="M342" s="270"/>
      <c r="P342" s="183"/>
      <c r="Q342" s="183"/>
      <c r="R342" s="183"/>
      <c r="S342" s="183"/>
      <c r="T342" s="183"/>
      <c r="U342" s="183"/>
      <c r="V342" s="183"/>
      <c r="W342" s="183"/>
      <c r="X342" s="183"/>
      <c r="Y342" s="183"/>
      <c r="Z342" s="183"/>
      <c r="AA342" s="183"/>
      <c r="AB342" s="183"/>
      <c r="AC342" s="183"/>
      <c r="AD342" s="183"/>
      <c r="AE342" s="183"/>
      <c r="AF342" s="183"/>
    </row>
    <row r="343" spans="3:34" s="50" customFormat="1" ht="15.75" x14ac:dyDescent="0.3">
      <c r="C343" s="270"/>
      <c r="D343" s="198" t="s">
        <v>1964</v>
      </c>
      <c r="E343" s="198" t="s">
        <v>1958</v>
      </c>
      <c r="F343" s="194" t="s">
        <v>2013</v>
      </c>
      <c r="G343" s="200"/>
      <c r="H343" s="270">
        <v>62078.259999999995</v>
      </c>
      <c r="I343" s="270" t="s">
        <v>1199</v>
      </c>
      <c r="J343" s="270"/>
      <c r="K343" s="270"/>
      <c r="L343" s="270"/>
      <c r="M343" s="270"/>
      <c r="P343" s="183"/>
      <c r="Q343" s="183"/>
      <c r="R343" s="183"/>
      <c r="S343" s="183"/>
      <c r="T343" s="183"/>
      <c r="U343" s="183"/>
      <c r="V343" s="183"/>
      <c r="W343" s="183"/>
      <c r="X343" s="183"/>
      <c r="Y343" s="183"/>
      <c r="Z343" s="183"/>
      <c r="AA343" s="183"/>
      <c r="AB343" s="183"/>
      <c r="AC343" s="183"/>
      <c r="AD343" s="183"/>
      <c r="AE343" s="183"/>
      <c r="AF343" s="183"/>
    </row>
    <row r="344" spans="3:34" s="50" customFormat="1" ht="15.75" x14ac:dyDescent="0.3">
      <c r="C344" s="270"/>
      <c r="D344" s="198" t="s">
        <v>1966</v>
      </c>
      <c r="E344" s="198" t="s">
        <v>1958</v>
      </c>
      <c r="F344" s="194" t="s">
        <v>2013</v>
      </c>
      <c r="G344" s="200"/>
      <c r="H344" s="270">
        <v>95387.57</v>
      </c>
      <c r="I344" s="270" t="s">
        <v>1199</v>
      </c>
      <c r="J344" s="270"/>
      <c r="K344" s="270"/>
      <c r="L344" s="270"/>
      <c r="M344" s="270"/>
      <c r="P344" s="183"/>
      <c r="Q344" s="183"/>
      <c r="R344" s="183"/>
      <c r="S344" s="183"/>
      <c r="T344" s="183"/>
      <c r="U344" s="183"/>
      <c r="V344" s="183"/>
      <c r="W344" s="183"/>
      <c r="X344" s="183"/>
      <c r="Y344" s="183"/>
      <c r="Z344" s="183"/>
      <c r="AA344" s="183"/>
      <c r="AB344" s="183"/>
      <c r="AC344" s="183"/>
      <c r="AD344" s="183"/>
      <c r="AE344" s="183"/>
      <c r="AF344" s="183"/>
    </row>
    <row r="345" spans="3:34" s="50" customFormat="1" ht="15.75" x14ac:dyDescent="0.3">
      <c r="C345" s="270"/>
      <c r="D345" s="198" t="s">
        <v>1971</v>
      </c>
      <c r="E345" s="198" t="s">
        <v>1958</v>
      </c>
      <c r="F345" s="194" t="s">
        <v>2013</v>
      </c>
      <c r="G345" s="200"/>
      <c r="H345" s="270">
        <v>12488.66</v>
      </c>
      <c r="I345" s="270" t="s">
        <v>1199</v>
      </c>
      <c r="J345" s="270"/>
      <c r="K345" s="270"/>
      <c r="L345" s="270"/>
      <c r="M345" s="270"/>
      <c r="P345" s="183"/>
      <c r="Q345" s="183"/>
      <c r="R345" s="183"/>
      <c r="S345" s="183"/>
      <c r="T345" s="183"/>
      <c r="U345" s="183"/>
      <c r="V345" s="183"/>
      <c r="W345" s="183"/>
      <c r="X345" s="183"/>
      <c r="Y345" s="183"/>
      <c r="Z345" s="183"/>
      <c r="AA345" s="183"/>
      <c r="AB345" s="183"/>
      <c r="AC345" s="183"/>
      <c r="AD345" s="183"/>
      <c r="AE345" s="183"/>
      <c r="AF345" s="183"/>
    </row>
    <row r="346" spans="3:34" s="50" customFormat="1" ht="15.75" x14ac:dyDescent="0.3">
      <c r="C346" s="270"/>
      <c r="D346" s="198" t="s">
        <v>1975</v>
      </c>
      <c r="E346" s="198" t="s">
        <v>1958</v>
      </c>
      <c r="F346" s="194" t="s">
        <v>2013</v>
      </c>
      <c r="G346" s="200" t="s">
        <v>2001</v>
      </c>
      <c r="H346" s="270">
        <v>7759.87</v>
      </c>
      <c r="I346" s="270" t="s">
        <v>1199</v>
      </c>
      <c r="J346" s="270"/>
      <c r="K346" s="270"/>
      <c r="L346" s="270"/>
      <c r="M346" s="270"/>
      <c r="P346" s="183"/>
      <c r="Q346" s="183"/>
      <c r="R346" s="183"/>
      <c r="S346" s="183"/>
      <c r="T346" s="183"/>
      <c r="U346" s="183"/>
      <c r="V346" s="183"/>
      <c r="W346" s="183"/>
      <c r="X346" s="183"/>
      <c r="Y346" s="183"/>
      <c r="Z346" s="183"/>
      <c r="AA346" s="183"/>
      <c r="AB346" s="183"/>
      <c r="AC346" s="183"/>
      <c r="AD346" s="183"/>
      <c r="AE346" s="183"/>
      <c r="AF346" s="183"/>
    </row>
    <row r="347" spans="3:34" s="50" customFormat="1" ht="15.75" x14ac:dyDescent="0.3">
      <c r="C347" s="270"/>
      <c r="D347" s="198" t="s">
        <v>2084</v>
      </c>
      <c r="E347" s="198" t="s">
        <v>1958</v>
      </c>
      <c r="F347" s="194" t="s">
        <v>2013</v>
      </c>
      <c r="G347" s="200"/>
      <c r="H347" s="270">
        <v>18766.340000000004</v>
      </c>
      <c r="I347" s="270" t="s">
        <v>1199</v>
      </c>
      <c r="J347" s="270"/>
      <c r="K347" s="270"/>
      <c r="L347" s="270"/>
      <c r="M347" s="270"/>
      <c r="P347" s="183"/>
      <c r="Q347" s="183"/>
      <c r="R347" s="183"/>
      <c r="S347" s="183"/>
      <c r="T347" s="183"/>
      <c r="U347" s="183"/>
      <c r="V347" s="183"/>
      <c r="W347" s="183"/>
      <c r="X347" s="183"/>
      <c r="Y347" s="183"/>
      <c r="Z347" s="183"/>
      <c r="AA347" s="183"/>
      <c r="AB347" s="183"/>
      <c r="AC347" s="183"/>
      <c r="AD347" s="183"/>
      <c r="AE347" s="183"/>
      <c r="AF347" s="183"/>
    </row>
    <row r="348" spans="3:34" s="50" customFormat="1" ht="15.75" x14ac:dyDescent="0.3">
      <c r="C348" s="270"/>
      <c r="D348" s="198" t="s">
        <v>1962</v>
      </c>
      <c r="E348" s="198" t="s">
        <v>1958</v>
      </c>
      <c r="F348" s="194" t="s">
        <v>2018</v>
      </c>
      <c r="G348" s="200"/>
      <c r="H348" s="270">
        <v>1580868.5499999998</v>
      </c>
      <c r="I348" s="270" t="s">
        <v>1199</v>
      </c>
      <c r="J348" s="270"/>
      <c r="K348" s="270"/>
      <c r="L348" s="270"/>
      <c r="M348" s="270"/>
      <c r="P348" s="183"/>
      <c r="Q348" s="183"/>
      <c r="R348" s="183"/>
      <c r="S348" s="183"/>
      <c r="T348" s="183"/>
      <c r="U348" s="183"/>
      <c r="V348" s="183"/>
      <c r="W348" s="183"/>
      <c r="X348" s="183"/>
      <c r="Y348" s="183"/>
      <c r="Z348" s="183"/>
      <c r="AA348" s="183"/>
      <c r="AB348" s="183"/>
      <c r="AC348" s="183"/>
      <c r="AD348" s="183"/>
      <c r="AE348" s="183"/>
      <c r="AF348" s="183"/>
    </row>
    <row r="349" spans="3:34" s="50" customFormat="1" ht="15.75" x14ac:dyDescent="0.3">
      <c r="C349" s="270"/>
      <c r="D349" s="198" t="s">
        <v>2081</v>
      </c>
      <c r="E349" s="198" t="s">
        <v>1958</v>
      </c>
      <c r="F349" s="194" t="s">
        <v>2014</v>
      </c>
      <c r="G349" s="200"/>
      <c r="H349" s="270">
        <v>73948.150000000009</v>
      </c>
      <c r="I349" s="270" t="s">
        <v>1199</v>
      </c>
      <c r="J349" s="270"/>
      <c r="K349" s="270"/>
      <c r="L349" s="270"/>
      <c r="M349" s="270"/>
      <c r="P349" s="183"/>
      <c r="Q349" s="183"/>
      <c r="R349" s="183"/>
      <c r="S349" s="183"/>
      <c r="T349" s="183"/>
      <c r="U349" s="183"/>
      <c r="V349" s="183"/>
      <c r="W349" s="183"/>
      <c r="X349" s="183"/>
      <c r="Y349" s="183"/>
      <c r="Z349" s="183"/>
      <c r="AA349" s="183"/>
      <c r="AB349" s="183"/>
      <c r="AC349" s="183"/>
      <c r="AD349" s="183"/>
      <c r="AE349" s="183"/>
      <c r="AF349" s="183"/>
    </row>
    <row r="350" spans="3:34" s="50" customFormat="1" ht="15.75" x14ac:dyDescent="0.3">
      <c r="C350" s="270"/>
      <c r="D350" s="198" t="s">
        <v>1972</v>
      </c>
      <c r="E350" s="198" t="s">
        <v>1958</v>
      </c>
      <c r="F350" s="194" t="s">
        <v>2014</v>
      </c>
      <c r="G350" s="200" t="s">
        <v>1998</v>
      </c>
      <c r="H350" s="270">
        <v>5790300.8799999999</v>
      </c>
      <c r="I350" s="270" t="s">
        <v>1199</v>
      </c>
      <c r="J350" s="270"/>
      <c r="K350" s="270"/>
      <c r="L350" s="270"/>
      <c r="M350" s="270"/>
      <c r="P350" s="183"/>
      <c r="Q350" s="183"/>
      <c r="R350" s="183"/>
      <c r="S350" s="183"/>
      <c r="T350" s="183"/>
      <c r="U350" s="183"/>
      <c r="V350" s="183"/>
      <c r="W350" s="183"/>
      <c r="X350" s="183"/>
      <c r="Y350" s="183"/>
      <c r="Z350" s="183"/>
      <c r="AA350" s="183"/>
      <c r="AB350" s="183"/>
      <c r="AC350" s="183"/>
      <c r="AD350" s="183"/>
      <c r="AE350" s="183"/>
      <c r="AF350" s="183"/>
    </row>
    <row r="351" spans="3:34" s="50" customFormat="1" ht="15.75" x14ac:dyDescent="0.3">
      <c r="C351" s="270"/>
      <c r="D351" s="198" t="s">
        <v>1973</v>
      </c>
      <c r="E351" s="198" t="s">
        <v>1958</v>
      </c>
      <c r="F351" s="194" t="s">
        <v>2014</v>
      </c>
      <c r="G351" s="200" t="s">
        <v>1999</v>
      </c>
      <c r="H351" s="270">
        <v>4177035.9</v>
      </c>
      <c r="I351" s="270" t="s">
        <v>1199</v>
      </c>
      <c r="J351" s="270"/>
      <c r="K351" s="270"/>
      <c r="L351" s="270"/>
      <c r="M351" s="270"/>
      <c r="P351" s="183"/>
      <c r="Q351" s="183"/>
      <c r="R351" s="183"/>
      <c r="S351" s="183"/>
      <c r="T351" s="183"/>
      <c r="U351" s="183"/>
      <c r="V351" s="183"/>
      <c r="W351" s="183"/>
      <c r="X351" s="183"/>
      <c r="Y351" s="183"/>
      <c r="Z351" s="183"/>
      <c r="AA351" s="183"/>
      <c r="AB351" s="183"/>
      <c r="AC351" s="183"/>
      <c r="AD351" s="183"/>
      <c r="AE351" s="183"/>
      <c r="AF351" s="183"/>
    </row>
    <row r="352" spans="3:34" s="50" customFormat="1" ht="15.75" x14ac:dyDescent="0.3">
      <c r="C352" s="270"/>
      <c r="D352" s="198" t="s">
        <v>1981</v>
      </c>
      <c r="E352" s="198" t="s">
        <v>1958</v>
      </c>
      <c r="F352" s="194" t="s">
        <v>2014</v>
      </c>
      <c r="G352" s="200"/>
      <c r="H352" s="270">
        <v>3357.51</v>
      </c>
      <c r="I352" s="270" t="s">
        <v>1199</v>
      </c>
      <c r="J352" s="270"/>
      <c r="K352" s="270"/>
      <c r="L352" s="270"/>
      <c r="M352" s="270"/>
      <c r="P352" s="183"/>
      <c r="Q352" s="183"/>
      <c r="R352" s="183"/>
      <c r="S352" s="183"/>
      <c r="T352" s="183"/>
      <c r="U352" s="183"/>
      <c r="V352" s="183"/>
      <c r="W352" s="183"/>
      <c r="X352" s="183"/>
      <c r="Y352" s="183"/>
      <c r="Z352" s="183"/>
      <c r="AA352" s="183"/>
      <c r="AB352" s="183"/>
      <c r="AC352" s="183"/>
      <c r="AD352" s="183"/>
      <c r="AE352" s="183"/>
      <c r="AF352" s="183"/>
    </row>
    <row r="353" spans="3:32" s="50" customFormat="1" ht="15.75" x14ac:dyDescent="0.3">
      <c r="C353" s="270"/>
      <c r="D353" s="198" t="s">
        <v>2085</v>
      </c>
      <c r="E353" s="198" t="s">
        <v>1958</v>
      </c>
      <c r="F353" s="194" t="s">
        <v>2014</v>
      </c>
      <c r="G353" s="200"/>
      <c r="H353" s="270">
        <v>550519.27</v>
      </c>
      <c r="I353" s="270" t="s">
        <v>1199</v>
      </c>
      <c r="J353" s="270"/>
      <c r="K353" s="270"/>
      <c r="L353" s="270"/>
      <c r="M353" s="270"/>
      <c r="P353" s="183"/>
      <c r="Q353" s="183"/>
      <c r="R353" s="183"/>
      <c r="S353" s="183"/>
      <c r="T353" s="183"/>
      <c r="U353" s="183"/>
      <c r="V353" s="183"/>
      <c r="W353" s="183"/>
      <c r="X353" s="183"/>
      <c r="Y353" s="183"/>
      <c r="Z353" s="183"/>
      <c r="AA353" s="183"/>
      <c r="AB353" s="183"/>
      <c r="AC353" s="183"/>
      <c r="AD353" s="183"/>
      <c r="AE353" s="183"/>
      <c r="AF353" s="183"/>
    </row>
    <row r="354" spans="3:32" s="50" customFormat="1" ht="15.75" x14ac:dyDescent="0.3">
      <c r="C354" s="270"/>
      <c r="D354" s="198" t="s">
        <v>1963</v>
      </c>
      <c r="E354" s="198" t="s">
        <v>1958</v>
      </c>
      <c r="F354" s="194" t="s">
        <v>2014</v>
      </c>
      <c r="G354" s="200"/>
      <c r="H354" s="270">
        <v>830373.96</v>
      </c>
      <c r="I354" s="270" t="s">
        <v>1199</v>
      </c>
      <c r="J354" s="270"/>
      <c r="K354" s="270"/>
      <c r="L354" s="270"/>
      <c r="M354" s="270"/>
      <c r="P354" s="183"/>
      <c r="Q354" s="183"/>
      <c r="R354" s="183"/>
      <c r="S354" s="183"/>
      <c r="T354" s="183"/>
      <c r="U354" s="183"/>
      <c r="V354" s="183"/>
      <c r="W354" s="183"/>
      <c r="X354" s="183"/>
      <c r="Y354" s="183"/>
      <c r="Z354" s="183"/>
      <c r="AA354" s="183"/>
      <c r="AB354" s="183"/>
      <c r="AC354" s="183"/>
      <c r="AD354" s="183"/>
      <c r="AE354" s="183"/>
      <c r="AF354" s="183"/>
    </row>
    <row r="355" spans="3:32" s="50" customFormat="1" ht="15.75" x14ac:dyDescent="0.3">
      <c r="C355" s="270"/>
      <c r="D355" s="198" t="s">
        <v>1974</v>
      </c>
      <c r="E355" s="198" t="s">
        <v>1958</v>
      </c>
      <c r="F355" s="194" t="s">
        <v>2014</v>
      </c>
      <c r="G355" s="200" t="s">
        <v>2000</v>
      </c>
      <c r="H355" s="270">
        <v>200473.42999999996</v>
      </c>
      <c r="I355" s="270" t="s">
        <v>1199</v>
      </c>
      <c r="J355" s="270"/>
      <c r="K355" s="270"/>
      <c r="L355" s="270"/>
      <c r="M355" s="270"/>
      <c r="P355" s="183"/>
      <c r="Q355" s="183"/>
      <c r="R355" s="183"/>
      <c r="S355" s="183"/>
      <c r="T355" s="183"/>
      <c r="U355" s="183"/>
      <c r="V355" s="183"/>
      <c r="W355" s="183"/>
      <c r="X355" s="183"/>
      <c r="Y355" s="183"/>
      <c r="Z355" s="183"/>
      <c r="AA355" s="183"/>
      <c r="AB355" s="183"/>
      <c r="AC355" s="183"/>
      <c r="AD355" s="183"/>
      <c r="AE355" s="183"/>
      <c r="AF355" s="183"/>
    </row>
    <row r="356" spans="3:32" s="50" customFormat="1" ht="15.75" x14ac:dyDescent="0.3">
      <c r="C356" s="270"/>
      <c r="D356" s="198" t="s">
        <v>1962</v>
      </c>
      <c r="E356" s="198" t="s">
        <v>1958</v>
      </c>
      <c r="F356" s="194" t="s">
        <v>2014</v>
      </c>
      <c r="G356" s="200"/>
      <c r="H356" s="270">
        <v>276380.08</v>
      </c>
      <c r="I356" s="270" t="s">
        <v>1199</v>
      </c>
      <c r="J356" s="270"/>
      <c r="K356" s="270"/>
      <c r="L356" s="270"/>
      <c r="M356" s="270"/>
      <c r="P356" s="183"/>
      <c r="Q356" s="183"/>
      <c r="R356" s="183"/>
      <c r="S356" s="183"/>
      <c r="T356" s="183"/>
      <c r="U356" s="183"/>
      <c r="V356" s="183"/>
      <c r="W356" s="183"/>
      <c r="X356" s="183"/>
      <c r="Y356" s="183"/>
      <c r="Z356" s="183"/>
      <c r="AA356" s="183"/>
      <c r="AB356" s="183"/>
      <c r="AC356" s="183"/>
      <c r="AD356" s="183"/>
      <c r="AE356" s="183"/>
      <c r="AF356" s="183"/>
    </row>
    <row r="357" spans="3:32" s="50" customFormat="1" ht="15.75" x14ac:dyDescent="0.3">
      <c r="C357" s="270"/>
      <c r="D357" s="198" t="s">
        <v>1964</v>
      </c>
      <c r="E357" s="198" t="s">
        <v>1958</v>
      </c>
      <c r="F357" s="194" t="s">
        <v>2014</v>
      </c>
      <c r="G357" s="200"/>
      <c r="H357" s="270">
        <v>3687300.7100000004</v>
      </c>
      <c r="I357" s="270" t="s">
        <v>1199</v>
      </c>
      <c r="J357" s="270"/>
      <c r="K357" s="270"/>
      <c r="L357" s="270"/>
      <c r="M357" s="270"/>
      <c r="P357" s="183"/>
      <c r="Q357" s="183"/>
      <c r="R357" s="183"/>
      <c r="S357" s="183"/>
      <c r="T357" s="183"/>
      <c r="U357" s="183"/>
      <c r="V357" s="183"/>
      <c r="W357" s="183"/>
      <c r="X357" s="183"/>
      <c r="Y357" s="183"/>
      <c r="Z357" s="183"/>
      <c r="AA357" s="183"/>
      <c r="AB357" s="183"/>
      <c r="AC357" s="183"/>
      <c r="AD357" s="183"/>
      <c r="AE357" s="183"/>
      <c r="AF357" s="183"/>
    </row>
    <row r="358" spans="3:32" s="50" customFormat="1" ht="15.75" x14ac:dyDescent="0.3">
      <c r="C358" s="270"/>
      <c r="D358" s="198" t="s">
        <v>1982</v>
      </c>
      <c r="E358" s="198" t="s">
        <v>1958</v>
      </c>
      <c r="F358" s="194" t="s">
        <v>2014</v>
      </c>
      <c r="G358" s="200"/>
      <c r="H358" s="270">
        <v>91444.28</v>
      </c>
      <c r="I358" s="270" t="s">
        <v>1199</v>
      </c>
      <c r="J358" s="270"/>
      <c r="K358" s="270"/>
      <c r="L358" s="270"/>
      <c r="M358" s="270"/>
      <c r="P358" s="183"/>
      <c r="Q358" s="183"/>
      <c r="R358" s="183"/>
      <c r="S358" s="183"/>
      <c r="T358" s="183"/>
      <c r="U358" s="183"/>
      <c r="V358" s="183"/>
      <c r="W358" s="183"/>
      <c r="X358" s="183"/>
      <c r="Y358" s="183"/>
      <c r="Z358" s="183"/>
      <c r="AA358" s="183"/>
      <c r="AB358" s="183"/>
      <c r="AC358" s="183"/>
      <c r="AD358" s="183"/>
      <c r="AE358" s="183"/>
      <c r="AF358" s="183"/>
    </row>
    <row r="359" spans="3:32" s="50" customFormat="1" ht="15.75" x14ac:dyDescent="0.3">
      <c r="C359" s="270"/>
      <c r="D359" s="198" t="s">
        <v>1965</v>
      </c>
      <c r="E359" s="198" t="s">
        <v>1958</v>
      </c>
      <c r="F359" s="194" t="s">
        <v>2014</v>
      </c>
      <c r="G359" s="200"/>
      <c r="H359" s="270">
        <v>1234335.8699999999</v>
      </c>
      <c r="I359" s="270" t="s">
        <v>1199</v>
      </c>
      <c r="J359" s="270"/>
      <c r="K359" s="270"/>
      <c r="L359" s="270"/>
      <c r="M359" s="270"/>
      <c r="P359" s="183"/>
      <c r="Q359" s="183"/>
      <c r="R359" s="183"/>
      <c r="S359" s="183"/>
      <c r="T359" s="183"/>
      <c r="U359" s="183"/>
      <c r="V359" s="183"/>
      <c r="W359" s="183"/>
      <c r="X359" s="183"/>
      <c r="Y359" s="183"/>
      <c r="Z359" s="183"/>
      <c r="AA359" s="183"/>
      <c r="AB359" s="183"/>
      <c r="AC359" s="183"/>
      <c r="AD359" s="183"/>
      <c r="AE359" s="183"/>
      <c r="AF359" s="183"/>
    </row>
    <row r="360" spans="3:32" s="50" customFormat="1" ht="15.75" x14ac:dyDescent="0.3">
      <c r="C360" s="270"/>
      <c r="D360" s="198" t="s">
        <v>1977</v>
      </c>
      <c r="E360" s="198" t="s">
        <v>1958</v>
      </c>
      <c r="F360" s="194" t="s">
        <v>2014</v>
      </c>
      <c r="G360" s="200"/>
      <c r="H360" s="270">
        <v>90708.81</v>
      </c>
      <c r="I360" s="270" t="s">
        <v>1199</v>
      </c>
      <c r="J360" s="270"/>
      <c r="K360" s="270"/>
      <c r="L360" s="270"/>
      <c r="M360" s="270"/>
      <c r="P360" s="183"/>
      <c r="Q360" s="183"/>
      <c r="R360" s="183"/>
      <c r="S360" s="183"/>
      <c r="T360" s="183"/>
      <c r="U360" s="183"/>
      <c r="V360" s="183"/>
      <c r="W360" s="183"/>
      <c r="X360" s="183"/>
      <c r="Y360" s="183"/>
      <c r="Z360" s="183"/>
      <c r="AA360" s="183"/>
      <c r="AB360" s="183"/>
      <c r="AC360" s="183"/>
      <c r="AD360" s="183"/>
      <c r="AE360" s="183"/>
      <c r="AF360" s="183"/>
    </row>
    <row r="361" spans="3:32" s="50" customFormat="1" ht="15.75" x14ac:dyDescent="0.3">
      <c r="C361" s="270"/>
      <c r="D361" s="198" t="s">
        <v>1966</v>
      </c>
      <c r="E361" s="198" t="s">
        <v>1958</v>
      </c>
      <c r="F361" s="194" t="s">
        <v>2014</v>
      </c>
      <c r="G361" s="200"/>
      <c r="H361" s="270">
        <v>884304.89</v>
      </c>
      <c r="I361" s="270" t="s">
        <v>1199</v>
      </c>
      <c r="J361" s="270"/>
      <c r="K361" s="270"/>
      <c r="L361" s="270"/>
      <c r="M361" s="270"/>
      <c r="P361" s="183"/>
      <c r="Q361" s="183"/>
      <c r="R361" s="183"/>
      <c r="S361" s="183"/>
      <c r="T361" s="183"/>
      <c r="U361" s="183"/>
      <c r="V361" s="183"/>
      <c r="W361" s="183"/>
      <c r="X361" s="183"/>
      <c r="Y361" s="183"/>
      <c r="Z361" s="183"/>
      <c r="AA361" s="183"/>
      <c r="AB361" s="183"/>
      <c r="AC361" s="183"/>
      <c r="AD361" s="183"/>
      <c r="AE361" s="183"/>
      <c r="AF361" s="183"/>
    </row>
    <row r="362" spans="3:32" s="50" customFormat="1" ht="15.75" x14ac:dyDescent="0.3">
      <c r="C362" s="270"/>
      <c r="D362" s="198" t="s">
        <v>1969</v>
      </c>
      <c r="E362" s="198" t="s">
        <v>1958</v>
      </c>
      <c r="F362" s="194" t="s">
        <v>2014</v>
      </c>
      <c r="G362" s="200"/>
      <c r="H362" s="270">
        <v>86511.739999999991</v>
      </c>
      <c r="I362" s="270" t="s">
        <v>1199</v>
      </c>
      <c r="J362" s="270"/>
      <c r="K362" s="270"/>
      <c r="L362" s="270"/>
      <c r="M362" s="270"/>
      <c r="P362" s="183"/>
      <c r="Q362" s="183"/>
      <c r="R362" s="183"/>
      <c r="S362" s="183"/>
      <c r="T362" s="183"/>
      <c r="U362" s="183"/>
      <c r="V362" s="183"/>
      <c r="W362" s="183"/>
      <c r="X362" s="183"/>
      <c r="Y362" s="183"/>
      <c r="Z362" s="183"/>
      <c r="AA362" s="183"/>
      <c r="AB362" s="183"/>
      <c r="AC362" s="183"/>
      <c r="AD362" s="183"/>
      <c r="AE362" s="183"/>
      <c r="AF362" s="183"/>
    </row>
    <row r="363" spans="3:32" s="50" customFormat="1" ht="15.75" x14ac:dyDescent="0.3">
      <c r="C363" s="270"/>
      <c r="D363" s="198" t="s">
        <v>1978</v>
      </c>
      <c r="E363" s="198" t="s">
        <v>1958</v>
      </c>
      <c r="F363" s="194" t="s">
        <v>2014</v>
      </c>
      <c r="G363" s="200"/>
      <c r="H363" s="270">
        <v>92783.540000000008</v>
      </c>
      <c r="I363" s="270" t="s">
        <v>1199</v>
      </c>
      <c r="J363" s="270"/>
      <c r="K363" s="270"/>
      <c r="L363" s="270"/>
      <c r="M363" s="270"/>
      <c r="P363" s="183"/>
      <c r="Q363" s="183"/>
      <c r="R363" s="183"/>
      <c r="S363" s="183"/>
      <c r="T363" s="183"/>
      <c r="U363" s="183"/>
      <c r="V363" s="183"/>
      <c r="W363" s="183"/>
      <c r="X363" s="183"/>
      <c r="Y363" s="183"/>
      <c r="Z363" s="183"/>
      <c r="AA363" s="183"/>
      <c r="AB363" s="183"/>
      <c r="AC363" s="183"/>
      <c r="AD363" s="183"/>
      <c r="AE363" s="183"/>
      <c r="AF363" s="183"/>
    </row>
    <row r="364" spans="3:32" s="50" customFormat="1" ht="15.75" x14ac:dyDescent="0.3">
      <c r="C364" s="270"/>
      <c r="D364" s="198" t="s">
        <v>1971</v>
      </c>
      <c r="E364" s="198" t="s">
        <v>1958</v>
      </c>
      <c r="F364" s="194" t="s">
        <v>2014</v>
      </c>
      <c r="G364" s="200"/>
      <c r="H364" s="270">
        <v>311720.90000000002</v>
      </c>
      <c r="I364" s="270" t="s">
        <v>1199</v>
      </c>
      <c r="J364" s="270"/>
      <c r="K364" s="270"/>
      <c r="L364" s="270"/>
      <c r="M364" s="270"/>
      <c r="P364" s="183"/>
      <c r="Q364" s="183"/>
      <c r="R364" s="183"/>
      <c r="S364" s="183"/>
      <c r="T364" s="183"/>
      <c r="U364" s="183"/>
      <c r="V364" s="183"/>
      <c r="W364" s="183"/>
      <c r="X364" s="183"/>
      <c r="Y364" s="183"/>
      <c r="Z364" s="183"/>
      <c r="AA364" s="183"/>
      <c r="AB364" s="183"/>
      <c r="AC364" s="183"/>
      <c r="AD364" s="183"/>
      <c r="AE364" s="183"/>
      <c r="AF364" s="183"/>
    </row>
    <row r="365" spans="3:32" s="50" customFormat="1" ht="15.75" x14ac:dyDescent="0.3">
      <c r="C365" s="270"/>
      <c r="D365" s="198" t="s">
        <v>1975</v>
      </c>
      <c r="E365" s="198" t="s">
        <v>1958</v>
      </c>
      <c r="F365" s="194" t="s">
        <v>2014</v>
      </c>
      <c r="G365" s="200" t="s">
        <v>2001</v>
      </c>
      <c r="H365" s="270">
        <v>1606649.21</v>
      </c>
      <c r="I365" s="270" t="s">
        <v>1199</v>
      </c>
      <c r="J365" s="270"/>
      <c r="K365" s="270"/>
      <c r="L365" s="270"/>
      <c r="M365" s="270"/>
      <c r="P365" s="183"/>
      <c r="Q365" s="183"/>
      <c r="R365" s="183"/>
      <c r="S365" s="183"/>
      <c r="T365" s="183"/>
      <c r="U365" s="183"/>
      <c r="V365" s="183"/>
      <c r="W365" s="183"/>
      <c r="X365" s="183"/>
      <c r="Y365" s="183"/>
      <c r="Z365" s="183"/>
      <c r="AA365" s="183"/>
      <c r="AB365" s="183"/>
      <c r="AC365" s="183"/>
      <c r="AD365" s="183"/>
      <c r="AE365" s="183"/>
      <c r="AF365" s="183"/>
    </row>
    <row r="366" spans="3:32" s="50" customFormat="1" ht="15.75" x14ac:dyDescent="0.3">
      <c r="C366" s="270"/>
      <c r="D366" s="198" t="s">
        <v>1968</v>
      </c>
      <c r="E366" s="198" t="s">
        <v>1958</v>
      </c>
      <c r="F366" s="194" t="s">
        <v>2014</v>
      </c>
      <c r="G366" s="200"/>
      <c r="H366" s="270">
        <v>1000533.51</v>
      </c>
      <c r="I366" s="270" t="s">
        <v>1199</v>
      </c>
      <c r="J366" s="270"/>
      <c r="K366" s="270"/>
      <c r="L366" s="270"/>
      <c r="M366" s="270"/>
      <c r="P366" s="183"/>
      <c r="Q366" s="183"/>
      <c r="R366" s="183"/>
      <c r="S366" s="183"/>
      <c r="T366" s="183"/>
      <c r="U366" s="183"/>
      <c r="V366" s="183"/>
      <c r="W366" s="183"/>
      <c r="X366" s="183"/>
      <c r="Y366" s="183"/>
      <c r="Z366" s="183"/>
      <c r="AA366" s="183"/>
      <c r="AB366" s="183"/>
      <c r="AC366" s="183"/>
      <c r="AD366" s="183"/>
      <c r="AE366" s="183"/>
      <c r="AF366" s="183"/>
    </row>
    <row r="367" spans="3:32" s="50" customFormat="1" ht="15.75" x14ac:dyDescent="0.3">
      <c r="C367" s="270"/>
      <c r="D367" s="198" t="s">
        <v>2082</v>
      </c>
      <c r="E367" s="198" t="s">
        <v>1958</v>
      </c>
      <c r="F367" s="194" t="s">
        <v>2014</v>
      </c>
      <c r="G367" s="200"/>
      <c r="H367" s="270">
        <v>98694.77</v>
      </c>
      <c r="I367" s="270" t="s">
        <v>1199</v>
      </c>
      <c r="J367" s="270"/>
      <c r="K367" s="270"/>
      <c r="L367" s="270"/>
      <c r="M367" s="270"/>
      <c r="P367" s="183"/>
      <c r="Q367" s="183"/>
      <c r="R367" s="183"/>
      <c r="S367" s="183"/>
      <c r="T367" s="183"/>
      <c r="U367" s="183"/>
      <c r="V367" s="183"/>
      <c r="W367" s="183"/>
      <c r="X367" s="183"/>
      <c r="Y367" s="183"/>
      <c r="Z367" s="183"/>
      <c r="AA367" s="183"/>
      <c r="AB367" s="183"/>
      <c r="AC367" s="183"/>
      <c r="AD367" s="183"/>
      <c r="AE367" s="183"/>
      <c r="AF367" s="183"/>
    </row>
    <row r="368" spans="3:32" s="50" customFormat="1" ht="15.75" x14ac:dyDescent="0.3">
      <c r="C368" s="270"/>
      <c r="D368" s="198" t="s">
        <v>2083</v>
      </c>
      <c r="E368" s="198" t="s">
        <v>1958</v>
      </c>
      <c r="F368" s="194" t="s">
        <v>2014</v>
      </c>
      <c r="G368" s="200"/>
      <c r="H368" s="270">
        <v>412230.24</v>
      </c>
      <c r="I368" s="270" t="s">
        <v>1199</v>
      </c>
      <c r="J368" s="270"/>
      <c r="K368" s="270"/>
      <c r="L368" s="270"/>
      <c r="M368" s="270"/>
      <c r="P368" s="183"/>
      <c r="Q368" s="183"/>
      <c r="R368" s="183"/>
      <c r="S368" s="183"/>
      <c r="T368" s="183"/>
      <c r="U368" s="183"/>
      <c r="V368" s="183"/>
      <c r="W368" s="183"/>
      <c r="X368" s="183"/>
      <c r="Y368" s="183"/>
      <c r="Z368" s="183"/>
      <c r="AA368" s="183"/>
      <c r="AB368" s="183"/>
      <c r="AC368" s="183"/>
      <c r="AD368" s="183"/>
      <c r="AE368" s="183"/>
      <c r="AF368" s="183"/>
    </row>
    <row r="369" spans="3:32" s="50" customFormat="1" ht="15.75" x14ac:dyDescent="0.3">
      <c r="C369" s="270"/>
      <c r="D369" s="198" t="s">
        <v>2084</v>
      </c>
      <c r="E369" s="198" t="s">
        <v>1958</v>
      </c>
      <c r="F369" s="194" t="s">
        <v>2014</v>
      </c>
      <c r="G369" s="200"/>
      <c r="H369" s="270">
        <v>1311237.8238327987</v>
      </c>
      <c r="I369" s="270" t="s">
        <v>1199</v>
      </c>
      <c r="J369" s="270"/>
      <c r="K369" s="270"/>
      <c r="L369" s="270"/>
      <c r="M369" s="270"/>
      <c r="P369" s="183"/>
      <c r="Q369" s="183"/>
      <c r="R369" s="183"/>
      <c r="S369" s="183"/>
      <c r="T369" s="183"/>
      <c r="U369" s="183"/>
      <c r="V369" s="183"/>
      <c r="W369" s="183"/>
      <c r="X369" s="183"/>
      <c r="Y369" s="183"/>
      <c r="Z369" s="183"/>
      <c r="AA369" s="183"/>
      <c r="AB369" s="183"/>
      <c r="AC369" s="183"/>
      <c r="AD369" s="183"/>
      <c r="AE369" s="183"/>
      <c r="AF369" s="183"/>
    </row>
    <row r="370" spans="3:32" s="50" customFormat="1" ht="15.75" x14ac:dyDescent="0.3">
      <c r="C370" s="270"/>
      <c r="D370" s="198" t="s">
        <v>1972</v>
      </c>
      <c r="E370" s="198" t="s">
        <v>1958</v>
      </c>
      <c r="F370" s="194" t="s">
        <v>2015</v>
      </c>
      <c r="G370" s="200" t="s">
        <v>1998</v>
      </c>
      <c r="H370" s="270">
        <v>1809032.92</v>
      </c>
      <c r="I370" s="270" t="s">
        <v>1199</v>
      </c>
      <c r="J370" s="270"/>
      <c r="K370" s="270"/>
      <c r="L370" s="270"/>
      <c r="M370" s="270"/>
      <c r="P370" s="183"/>
      <c r="Q370" s="183"/>
      <c r="R370" s="183"/>
      <c r="S370" s="183"/>
      <c r="T370" s="183"/>
      <c r="U370" s="183"/>
      <c r="V370" s="183"/>
      <c r="W370" s="183"/>
      <c r="X370" s="183"/>
      <c r="Y370" s="183"/>
      <c r="Z370" s="183"/>
      <c r="AA370" s="183"/>
      <c r="AB370" s="183"/>
      <c r="AC370" s="183"/>
      <c r="AD370" s="183"/>
      <c r="AE370" s="183"/>
      <c r="AF370" s="183"/>
    </row>
    <row r="371" spans="3:32" s="50" customFormat="1" ht="15.75" x14ac:dyDescent="0.3">
      <c r="C371" s="270"/>
      <c r="D371" s="198" t="s">
        <v>1973</v>
      </c>
      <c r="E371" s="198" t="s">
        <v>1958</v>
      </c>
      <c r="F371" s="194" t="s">
        <v>2015</v>
      </c>
      <c r="G371" s="200" t="s">
        <v>1999</v>
      </c>
      <c r="H371" s="270">
        <v>283497.28000000003</v>
      </c>
      <c r="I371" s="270" t="s">
        <v>1199</v>
      </c>
      <c r="J371" s="270"/>
      <c r="K371" s="270"/>
      <c r="L371" s="270"/>
      <c r="M371" s="270"/>
      <c r="P371" s="183"/>
      <c r="Q371" s="183"/>
      <c r="R371" s="183"/>
      <c r="S371" s="183"/>
      <c r="T371" s="183"/>
      <c r="U371" s="183"/>
      <c r="V371" s="183"/>
      <c r="W371" s="183"/>
      <c r="X371" s="183"/>
      <c r="Y371" s="183"/>
      <c r="Z371" s="183"/>
      <c r="AA371" s="183"/>
      <c r="AB371" s="183"/>
      <c r="AC371" s="183"/>
      <c r="AD371" s="183"/>
      <c r="AE371" s="183"/>
      <c r="AF371" s="183"/>
    </row>
    <row r="372" spans="3:32" s="50" customFormat="1" ht="15.75" x14ac:dyDescent="0.3">
      <c r="C372" s="270"/>
      <c r="D372" s="198" t="s">
        <v>2085</v>
      </c>
      <c r="E372" s="198" t="s">
        <v>1958</v>
      </c>
      <c r="F372" s="194" t="s">
        <v>2015</v>
      </c>
      <c r="G372" s="200"/>
      <c r="H372" s="270">
        <v>71255.01999999999</v>
      </c>
      <c r="I372" s="270" t="s">
        <v>1199</v>
      </c>
      <c r="J372" s="270"/>
      <c r="K372" s="270"/>
      <c r="L372" s="270"/>
      <c r="M372" s="270"/>
      <c r="P372" s="183"/>
      <c r="Q372" s="183"/>
      <c r="R372" s="183"/>
      <c r="S372" s="183"/>
      <c r="T372" s="183"/>
      <c r="U372" s="183"/>
      <c r="V372" s="183"/>
      <c r="W372" s="183"/>
      <c r="X372" s="183"/>
      <c r="Y372" s="183"/>
      <c r="Z372" s="183"/>
      <c r="AA372" s="183"/>
      <c r="AB372" s="183"/>
      <c r="AC372" s="183"/>
      <c r="AD372" s="183"/>
      <c r="AE372" s="183"/>
      <c r="AF372" s="183"/>
    </row>
    <row r="373" spans="3:32" s="50" customFormat="1" ht="15.75" x14ac:dyDescent="0.3">
      <c r="C373" s="270"/>
      <c r="D373" s="198" t="s">
        <v>1963</v>
      </c>
      <c r="E373" s="198" t="s">
        <v>1958</v>
      </c>
      <c r="F373" s="194" t="s">
        <v>2015</v>
      </c>
      <c r="G373" s="200"/>
      <c r="H373" s="270">
        <v>150494.12</v>
      </c>
      <c r="I373" s="270" t="s">
        <v>1199</v>
      </c>
      <c r="J373" s="270"/>
      <c r="K373" s="270"/>
      <c r="L373" s="270"/>
      <c r="M373" s="270"/>
      <c r="P373" s="183"/>
      <c r="Q373" s="183"/>
      <c r="R373" s="183"/>
      <c r="S373" s="183"/>
      <c r="T373" s="183"/>
      <c r="U373" s="183"/>
      <c r="V373" s="183"/>
      <c r="W373" s="183"/>
      <c r="X373" s="183"/>
      <c r="Y373" s="183"/>
      <c r="Z373" s="183"/>
      <c r="AA373" s="183"/>
      <c r="AB373" s="183"/>
      <c r="AC373" s="183"/>
      <c r="AD373" s="183"/>
      <c r="AE373" s="183"/>
      <c r="AF373" s="183"/>
    </row>
    <row r="374" spans="3:32" s="50" customFormat="1" ht="15.75" x14ac:dyDescent="0.3">
      <c r="C374" s="270"/>
      <c r="D374" s="198" t="s">
        <v>1974</v>
      </c>
      <c r="E374" s="198" t="s">
        <v>1958</v>
      </c>
      <c r="F374" s="194" t="s">
        <v>2015</v>
      </c>
      <c r="G374" s="200" t="s">
        <v>2000</v>
      </c>
      <c r="H374" s="270">
        <v>275947.68</v>
      </c>
      <c r="I374" s="270" t="s">
        <v>1199</v>
      </c>
      <c r="J374" s="270"/>
      <c r="K374" s="270"/>
      <c r="L374" s="270"/>
      <c r="M374" s="270"/>
      <c r="P374" s="183"/>
      <c r="Q374" s="183"/>
      <c r="R374" s="183"/>
      <c r="S374" s="183"/>
      <c r="T374" s="183"/>
      <c r="U374" s="183"/>
      <c r="V374" s="183"/>
      <c r="W374" s="183"/>
      <c r="X374" s="183"/>
      <c r="Y374" s="183"/>
      <c r="Z374" s="183"/>
      <c r="AA374" s="183"/>
      <c r="AB374" s="183"/>
      <c r="AC374" s="183"/>
      <c r="AD374" s="183"/>
      <c r="AE374" s="183"/>
      <c r="AF374" s="183"/>
    </row>
    <row r="375" spans="3:32" s="50" customFormat="1" ht="15.75" x14ac:dyDescent="0.3">
      <c r="C375" s="270"/>
      <c r="D375" s="198" t="s">
        <v>1964</v>
      </c>
      <c r="E375" s="198" t="s">
        <v>1958</v>
      </c>
      <c r="F375" s="194" t="s">
        <v>2015</v>
      </c>
      <c r="G375" s="200"/>
      <c r="H375" s="270">
        <v>1192939.6000000001</v>
      </c>
      <c r="I375" s="270" t="s">
        <v>1199</v>
      </c>
      <c r="J375" s="270"/>
      <c r="K375" s="270"/>
      <c r="L375" s="270"/>
      <c r="M375" s="270"/>
      <c r="P375" s="183"/>
      <c r="Q375" s="183"/>
      <c r="R375" s="183"/>
      <c r="S375" s="183"/>
      <c r="T375" s="183"/>
      <c r="U375" s="183"/>
      <c r="V375" s="183"/>
      <c r="W375" s="183"/>
      <c r="X375" s="183"/>
      <c r="Y375" s="183"/>
      <c r="Z375" s="183"/>
      <c r="AA375" s="183"/>
      <c r="AB375" s="183"/>
      <c r="AC375" s="183"/>
      <c r="AD375" s="183"/>
      <c r="AE375" s="183"/>
      <c r="AF375" s="183"/>
    </row>
    <row r="376" spans="3:32" s="50" customFormat="1" ht="15.75" x14ac:dyDescent="0.3">
      <c r="C376" s="270"/>
      <c r="D376" s="198" t="s">
        <v>1982</v>
      </c>
      <c r="E376" s="198" t="s">
        <v>1958</v>
      </c>
      <c r="F376" s="194" t="s">
        <v>2015</v>
      </c>
      <c r="G376" s="200"/>
      <c r="H376" s="270">
        <v>6074.3099999999995</v>
      </c>
      <c r="I376" s="270" t="s">
        <v>1199</v>
      </c>
      <c r="J376" s="270"/>
      <c r="K376" s="270"/>
      <c r="L376" s="270"/>
      <c r="M376" s="270"/>
      <c r="P376" s="183"/>
      <c r="Q376" s="183"/>
      <c r="R376" s="183"/>
      <c r="S376" s="183"/>
      <c r="T376" s="183"/>
      <c r="U376" s="183"/>
      <c r="V376" s="183"/>
      <c r="W376" s="183"/>
      <c r="X376" s="183"/>
      <c r="Y376" s="183"/>
      <c r="Z376" s="183"/>
      <c r="AA376" s="183"/>
      <c r="AB376" s="183"/>
      <c r="AC376" s="183"/>
      <c r="AD376" s="183"/>
      <c r="AE376" s="183"/>
      <c r="AF376" s="183"/>
    </row>
    <row r="377" spans="3:32" s="50" customFormat="1" ht="15.75" x14ac:dyDescent="0.3">
      <c r="C377" s="270"/>
      <c r="D377" s="198" t="s">
        <v>1965</v>
      </c>
      <c r="E377" s="198" t="s">
        <v>1958</v>
      </c>
      <c r="F377" s="194" t="s">
        <v>2015</v>
      </c>
      <c r="G377" s="200"/>
      <c r="H377" s="270">
        <v>517228.93999999989</v>
      </c>
      <c r="I377" s="270" t="s">
        <v>1199</v>
      </c>
      <c r="J377" s="270"/>
      <c r="K377" s="270"/>
      <c r="L377" s="270"/>
      <c r="M377" s="270"/>
      <c r="P377" s="183"/>
      <c r="Q377" s="183"/>
      <c r="R377" s="183"/>
      <c r="S377" s="183"/>
      <c r="T377" s="183"/>
      <c r="U377" s="183"/>
      <c r="V377" s="183"/>
      <c r="W377" s="183"/>
      <c r="X377" s="183"/>
      <c r="Y377" s="183"/>
      <c r="Z377" s="183"/>
      <c r="AA377" s="183"/>
      <c r="AB377" s="183"/>
      <c r="AC377" s="183"/>
      <c r="AD377" s="183"/>
      <c r="AE377" s="183"/>
      <c r="AF377" s="183"/>
    </row>
    <row r="378" spans="3:32" s="50" customFormat="1" ht="15.75" x14ac:dyDescent="0.3">
      <c r="C378" s="270"/>
      <c r="D378" s="198" t="s">
        <v>1977</v>
      </c>
      <c r="E378" s="198" t="s">
        <v>1958</v>
      </c>
      <c r="F378" s="194" t="s">
        <v>2015</v>
      </c>
      <c r="G378" s="200"/>
      <c r="H378" s="270">
        <v>22545.62</v>
      </c>
      <c r="I378" s="270" t="s">
        <v>1199</v>
      </c>
      <c r="J378" s="270"/>
      <c r="K378" s="270"/>
      <c r="L378" s="270"/>
      <c r="M378" s="270"/>
      <c r="P378" s="183"/>
      <c r="Q378" s="183"/>
      <c r="R378" s="183"/>
      <c r="S378" s="183"/>
      <c r="T378" s="183"/>
      <c r="U378" s="183"/>
      <c r="V378" s="183"/>
      <c r="W378" s="183"/>
      <c r="X378" s="183"/>
      <c r="Y378" s="183"/>
      <c r="Z378" s="183"/>
      <c r="AA378" s="183"/>
      <c r="AB378" s="183"/>
      <c r="AC378" s="183"/>
      <c r="AD378" s="183"/>
      <c r="AE378" s="183"/>
      <c r="AF378" s="183"/>
    </row>
    <row r="379" spans="3:32" s="50" customFormat="1" ht="15.75" x14ac:dyDescent="0.3">
      <c r="C379" s="270"/>
      <c r="D379" s="198" t="s">
        <v>1966</v>
      </c>
      <c r="E379" s="198" t="s">
        <v>1958</v>
      </c>
      <c r="F379" s="194" t="s">
        <v>2015</v>
      </c>
      <c r="G379" s="200"/>
      <c r="H379" s="270">
        <v>318635.35999999993</v>
      </c>
      <c r="I379" s="270" t="s">
        <v>1199</v>
      </c>
      <c r="J379" s="270"/>
      <c r="K379" s="270"/>
      <c r="L379" s="270"/>
      <c r="M379" s="270"/>
      <c r="P379" s="183"/>
      <c r="Q379" s="183"/>
      <c r="R379" s="183"/>
      <c r="S379" s="183"/>
      <c r="T379" s="183"/>
      <c r="U379" s="183"/>
      <c r="V379" s="183"/>
      <c r="W379" s="183"/>
      <c r="X379" s="183"/>
      <c r="Y379" s="183"/>
      <c r="Z379" s="183"/>
      <c r="AA379" s="183"/>
      <c r="AB379" s="183"/>
      <c r="AC379" s="183"/>
      <c r="AD379" s="183"/>
      <c r="AE379" s="183"/>
      <c r="AF379" s="183"/>
    </row>
    <row r="380" spans="3:32" s="50" customFormat="1" ht="15.75" x14ac:dyDescent="0.3">
      <c r="C380" s="270"/>
      <c r="D380" s="198" t="s">
        <v>1969</v>
      </c>
      <c r="E380" s="198" t="s">
        <v>1958</v>
      </c>
      <c r="F380" s="194" t="s">
        <v>2015</v>
      </c>
      <c r="G380" s="200"/>
      <c r="H380" s="270">
        <v>151433.37999999998</v>
      </c>
      <c r="I380" s="270" t="s">
        <v>1199</v>
      </c>
      <c r="J380" s="270"/>
      <c r="K380" s="270"/>
      <c r="L380" s="270"/>
      <c r="M380" s="270"/>
      <c r="P380" s="183"/>
      <c r="Q380" s="183"/>
      <c r="R380" s="183"/>
      <c r="S380" s="183"/>
      <c r="T380" s="183"/>
      <c r="U380" s="183"/>
      <c r="V380" s="183"/>
      <c r="W380" s="183"/>
      <c r="X380" s="183"/>
      <c r="Y380" s="183"/>
      <c r="Z380" s="183"/>
      <c r="AA380" s="183"/>
      <c r="AB380" s="183"/>
      <c r="AC380" s="183"/>
      <c r="AD380" s="183"/>
      <c r="AE380" s="183"/>
      <c r="AF380" s="183"/>
    </row>
    <row r="381" spans="3:32" s="50" customFormat="1" ht="15.75" x14ac:dyDescent="0.3">
      <c r="C381" s="270"/>
      <c r="D381" s="198" t="s">
        <v>1978</v>
      </c>
      <c r="E381" s="198" t="s">
        <v>1958</v>
      </c>
      <c r="F381" s="194" t="s">
        <v>2015</v>
      </c>
      <c r="G381" s="200"/>
      <c r="H381" s="270">
        <v>121789.31000000001</v>
      </c>
      <c r="I381" s="270" t="s">
        <v>1199</v>
      </c>
      <c r="J381" s="270"/>
      <c r="K381" s="270"/>
      <c r="L381" s="270"/>
      <c r="M381" s="270"/>
      <c r="P381" s="183"/>
      <c r="Q381" s="183"/>
      <c r="R381" s="183"/>
      <c r="S381" s="183"/>
      <c r="T381" s="183"/>
      <c r="U381" s="183"/>
      <c r="V381" s="183"/>
      <c r="W381" s="183"/>
      <c r="X381" s="183"/>
      <c r="Y381" s="183"/>
      <c r="Z381" s="183"/>
      <c r="AA381" s="183"/>
      <c r="AB381" s="183"/>
      <c r="AC381" s="183"/>
      <c r="AD381" s="183"/>
      <c r="AE381" s="183"/>
      <c r="AF381" s="183"/>
    </row>
    <row r="382" spans="3:32" s="50" customFormat="1" ht="15.75" x14ac:dyDescent="0.3">
      <c r="C382" s="270"/>
      <c r="D382" s="198" t="s">
        <v>1971</v>
      </c>
      <c r="E382" s="198" t="s">
        <v>1958</v>
      </c>
      <c r="F382" s="194" t="s">
        <v>2015</v>
      </c>
      <c r="G382" s="200"/>
      <c r="H382" s="270">
        <v>124531.78</v>
      </c>
      <c r="I382" s="270" t="s">
        <v>1199</v>
      </c>
      <c r="J382" s="270"/>
      <c r="K382" s="270"/>
      <c r="L382" s="270"/>
      <c r="M382" s="270"/>
      <c r="P382" s="183"/>
      <c r="Q382" s="183"/>
      <c r="R382" s="183"/>
      <c r="S382" s="183"/>
      <c r="T382" s="183"/>
      <c r="U382" s="183"/>
      <c r="V382" s="183"/>
      <c r="W382" s="183"/>
      <c r="X382" s="183"/>
      <c r="Y382" s="183"/>
      <c r="Z382" s="183"/>
      <c r="AA382" s="183"/>
      <c r="AB382" s="183"/>
      <c r="AC382" s="183"/>
      <c r="AD382" s="183"/>
      <c r="AE382" s="183"/>
      <c r="AF382" s="183"/>
    </row>
    <row r="383" spans="3:32" s="50" customFormat="1" ht="15.75" x14ac:dyDescent="0.3">
      <c r="C383" s="270"/>
      <c r="D383" s="198" t="s">
        <v>1975</v>
      </c>
      <c r="E383" s="198" t="s">
        <v>1958</v>
      </c>
      <c r="F383" s="194" t="s">
        <v>2015</v>
      </c>
      <c r="G383" s="200" t="s">
        <v>2001</v>
      </c>
      <c r="H383" s="270">
        <v>196189.75000000003</v>
      </c>
      <c r="I383" s="270" t="s">
        <v>1199</v>
      </c>
      <c r="J383" s="270"/>
      <c r="K383" s="270"/>
      <c r="L383" s="270"/>
      <c r="M383" s="270"/>
      <c r="P383" s="183"/>
      <c r="Q383" s="183"/>
      <c r="R383" s="183"/>
      <c r="S383" s="183"/>
      <c r="T383" s="183"/>
      <c r="U383" s="183"/>
      <c r="V383" s="183"/>
      <c r="W383" s="183"/>
      <c r="X383" s="183"/>
      <c r="Y383" s="183"/>
      <c r="Z383" s="183"/>
      <c r="AA383" s="183"/>
      <c r="AB383" s="183"/>
      <c r="AC383" s="183"/>
      <c r="AD383" s="183"/>
      <c r="AE383" s="183"/>
      <c r="AF383" s="183"/>
    </row>
    <row r="384" spans="3:32" s="50" customFormat="1" ht="15.75" x14ac:dyDescent="0.3">
      <c r="C384" s="270"/>
      <c r="D384" s="198" t="s">
        <v>1968</v>
      </c>
      <c r="E384" s="198" t="s">
        <v>1958</v>
      </c>
      <c r="F384" s="194" t="s">
        <v>2015</v>
      </c>
      <c r="G384" s="200"/>
      <c r="H384" s="270">
        <v>314795.90000000002</v>
      </c>
      <c r="I384" s="270" t="s">
        <v>1199</v>
      </c>
      <c r="J384" s="270"/>
      <c r="K384" s="270"/>
      <c r="L384" s="270"/>
      <c r="M384" s="270"/>
      <c r="P384" s="183"/>
      <c r="Q384" s="183"/>
      <c r="R384" s="183"/>
      <c r="S384" s="183"/>
      <c r="T384" s="183"/>
      <c r="U384" s="183"/>
      <c r="V384" s="183"/>
      <c r="W384" s="183"/>
      <c r="X384" s="183"/>
      <c r="Y384" s="183"/>
      <c r="Z384" s="183"/>
      <c r="AA384" s="183"/>
      <c r="AB384" s="183"/>
      <c r="AC384" s="183"/>
      <c r="AD384" s="183"/>
      <c r="AE384" s="183"/>
      <c r="AF384" s="183"/>
    </row>
    <row r="385" spans="3:34" s="50" customFormat="1" ht="15.75" x14ac:dyDescent="0.3">
      <c r="C385" s="270"/>
      <c r="D385" s="198" t="s">
        <v>2082</v>
      </c>
      <c r="E385" s="198" t="s">
        <v>1958</v>
      </c>
      <c r="F385" s="194" t="s">
        <v>2015</v>
      </c>
      <c r="G385" s="200"/>
      <c r="H385" s="270">
        <v>25580.180000000008</v>
      </c>
      <c r="I385" s="270" t="s">
        <v>1199</v>
      </c>
      <c r="J385" s="270"/>
      <c r="K385" s="270"/>
      <c r="L385" s="270"/>
      <c r="M385" s="270"/>
      <c r="P385" s="183"/>
      <c r="Q385" s="183"/>
      <c r="R385" s="183"/>
      <c r="S385" s="183"/>
      <c r="T385" s="183"/>
      <c r="U385" s="183"/>
      <c r="V385" s="183"/>
      <c r="W385" s="183"/>
      <c r="X385" s="183"/>
      <c r="Y385" s="183"/>
      <c r="Z385" s="183"/>
      <c r="AA385" s="183"/>
      <c r="AB385" s="183"/>
      <c r="AC385" s="183"/>
      <c r="AD385" s="183"/>
      <c r="AE385" s="183"/>
      <c r="AF385" s="183"/>
    </row>
    <row r="386" spans="3:34" s="50" customFormat="1" ht="15.75" x14ac:dyDescent="0.3">
      <c r="C386" s="270"/>
      <c r="D386" s="198" t="s">
        <v>2083</v>
      </c>
      <c r="E386" s="198" t="s">
        <v>1958</v>
      </c>
      <c r="F386" s="194" t="s">
        <v>2015</v>
      </c>
      <c r="G386" s="200"/>
      <c r="H386" s="270">
        <v>23491.919999999998</v>
      </c>
      <c r="I386" s="270" t="s">
        <v>1199</v>
      </c>
      <c r="J386" s="270"/>
      <c r="K386" s="270"/>
      <c r="L386" s="270"/>
      <c r="M386" s="270"/>
      <c r="P386" s="183"/>
      <c r="Q386" s="183"/>
      <c r="R386" s="183"/>
      <c r="S386" s="183"/>
      <c r="T386" s="183"/>
      <c r="U386" s="183"/>
      <c r="V386" s="183"/>
      <c r="W386" s="183"/>
      <c r="X386" s="183"/>
      <c r="Y386" s="183"/>
      <c r="Z386" s="183"/>
      <c r="AA386" s="183"/>
      <c r="AB386" s="183"/>
      <c r="AC386" s="183"/>
      <c r="AD386" s="183"/>
      <c r="AE386" s="183"/>
      <c r="AF386" s="183"/>
    </row>
    <row r="387" spans="3:34" s="271" customFormat="1" ht="16.5" thickBot="1" x14ac:dyDescent="0.35">
      <c r="C387" s="272"/>
      <c r="D387" s="273" t="s">
        <v>1553</v>
      </c>
      <c r="E387" s="273"/>
      <c r="F387" s="273"/>
      <c r="G387" s="273"/>
      <c r="H387" s="274">
        <f>SUM(H338:H386)</f>
        <v>31105159.803832795</v>
      </c>
      <c r="I387" s="273" t="s">
        <v>1199</v>
      </c>
      <c r="J387" s="272"/>
      <c r="K387" s="272"/>
      <c r="L387" s="272"/>
      <c r="M387" s="272"/>
      <c r="N387" s="272"/>
      <c r="O387" s="272"/>
      <c r="R387" s="275"/>
      <c r="S387" s="275"/>
      <c r="T387" s="275"/>
      <c r="U387" s="275"/>
      <c r="V387" s="275"/>
      <c r="W387" s="275"/>
      <c r="X387" s="275"/>
      <c r="Y387" s="275"/>
      <c r="Z387" s="275"/>
      <c r="AA387" s="275"/>
      <c r="AB387" s="275"/>
      <c r="AC387" s="275"/>
      <c r="AD387" s="275"/>
      <c r="AE387" s="275"/>
      <c r="AF387" s="275"/>
      <c r="AG387" s="275"/>
      <c r="AH387" s="275"/>
    </row>
    <row r="388" spans="3:34" s="50" customFormat="1" ht="16.5" thickTop="1" x14ac:dyDescent="0.3">
      <c r="C388" s="270"/>
      <c r="D388" s="270"/>
      <c r="E388" s="270"/>
      <c r="F388" s="270"/>
      <c r="G388" s="270"/>
      <c r="H388" s="270"/>
      <c r="I388" s="270"/>
      <c r="J388" s="270"/>
      <c r="K388" s="270"/>
      <c r="L388" s="270"/>
      <c r="M388" s="270"/>
      <c r="N388" s="270"/>
      <c r="Q388" s="183"/>
      <c r="R388" s="183"/>
      <c r="S388" s="183"/>
      <c r="T388" s="183"/>
      <c r="U388" s="183"/>
      <c r="V388" s="183"/>
      <c r="W388" s="183"/>
      <c r="X388" s="183"/>
      <c r="Y388" s="183"/>
      <c r="Z388" s="183"/>
      <c r="AA388" s="183"/>
      <c r="AB388" s="183"/>
      <c r="AC388" s="183"/>
      <c r="AD388" s="183"/>
      <c r="AE388" s="183"/>
      <c r="AF388" s="183"/>
      <c r="AG388" s="183"/>
    </row>
    <row r="389" spans="3:34" s="50" customFormat="1" ht="15.75" x14ac:dyDescent="0.3">
      <c r="C389" s="270"/>
      <c r="D389" s="270"/>
      <c r="E389" s="270"/>
      <c r="F389" s="270"/>
      <c r="G389" s="270"/>
      <c r="H389" s="270"/>
      <c r="I389" s="270"/>
      <c r="J389" s="270"/>
      <c r="K389" s="270"/>
      <c r="L389" s="270"/>
      <c r="M389" s="270"/>
      <c r="N389" s="270"/>
      <c r="Q389" s="183"/>
      <c r="R389" s="183"/>
      <c r="S389" s="183"/>
      <c r="T389" s="183"/>
      <c r="U389" s="183"/>
      <c r="V389" s="183"/>
      <c r="W389" s="183"/>
      <c r="X389" s="183"/>
      <c r="Y389" s="183"/>
      <c r="Z389" s="183"/>
      <c r="AA389" s="183"/>
      <c r="AB389" s="183"/>
      <c r="AC389" s="183"/>
      <c r="AD389" s="183"/>
      <c r="AE389" s="183"/>
      <c r="AF389" s="183"/>
      <c r="AG389" s="183"/>
    </row>
    <row r="390" spans="3:34" s="50" customFormat="1" ht="15.75" x14ac:dyDescent="0.3">
      <c r="C390" s="270"/>
      <c r="D390" s="270"/>
      <c r="E390" s="270"/>
      <c r="F390" s="270"/>
      <c r="G390" s="270"/>
      <c r="H390" s="270"/>
      <c r="I390" s="270"/>
      <c r="J390" s="270"/>
      <c r="K390" s="270"/>
      <c r="L390" s="270"/>
      <c r="M390" s="270"/>
      <c r="N390" s="270"/>
      <c r="Q390" s="183"/>
      <c r="R390" s="183"/>
      <c r="S390" s="183"/>
      <c r="T390" s="183"/>
      <c r="U390" s="183"/>
      <c r="V390" s="183"/>
      <c r="W390" s="183"/>
      <c r="X390" s="183"/>
      <c r="Y390" s="183"/>
      <c r="Z390" s="183"/>
      <c r="AA390" s="183"/>
      <c r="AB390" s="183"/>
      <c r="AC390" s="183"/>
      <c r="AD390" s="183"/>
      <c r="AE390" s="183"/>
      <c r="AF390" s="183"/>
      <c r="AG390" s="183"/>
    </row>
    <row r="391" spans="3:34" s="50" customFormat="1" ht="15.75" x14ac:dyDescent="0.3">
      <c r="C391" s="270"/>
      <c r="D391" s="270"/>
      <c r="E391" s="270"/>
      <c r="F391" s="270"/>
      <c r="G391" s="270"/>
      <c r="H391" s="270"/>
      <c r="I391" s="270"/>
      <c r="J391" s="270"/>
      <c r="K391" s="270"/>
      <c r="L391" s="270"/>
      <c r="M391" s="270"/>
      <c r="N391" s="270"/>
      <c r="Q391" s="183"/>
      <c r="R391" s="183"/>
      <c r="S391" s="183"/>
      <c r="T391" s="183"/>
      <c r="U391" s="183"/>
      <c r="V391" s="183"/>
      <c r="W391" s="183"/>
      <c r="X391" s="183"/>
      <c r="Y391" s="183"/>
      <c r="Z391" s="183"/>
      <c r="AA391" s="183"/>
      <c r="AB391" s="183"/>
      <c r="AC391" s="183"/>
      <c r="AD391" s="183"/>
      <c r="AE391" s="183"/>
      <c r="AF391" s="183"/>
      <c r="AG391" s="183"/>
    </row>
    <row r="392" spans="3:34" s="50" customFormat="1" ht="15.75" x14ac:dyDescent="0.3">
      <c r="C392" s="270"/>
      <c r="D392" s="270"/>
      <c r="E392" s="270"/>
      <c r="F392" s="270"/>
      <c r="G392" s="270"/>
      <c r="H392" s="270"/>
      <c r="I392" s="270"/>
      <c r="J392" s="270"/>
      <c r="K392" s="270"/>
      <c r="L392" s="270"/>
      <c r="M392" s="270"/>
      <c r="N392" s="270"/>
      <c r="Q392" s="183"/>
      <c r="R392" s="183"/>
      <c r="S392" s="183"/>
      <c r="T392" s="183"/>
      <c r="U392" s="183"/>
      <c r="V392" s="183"/>
      <c r="W392" s="183"/>
      <c r="X392" s="183"/>
      <c r="Y392" s="183"/>
      <c r="Z392" s="183"/>
      <c r="AA392" s="183"/>
      <c r="AB392" s="183"/>
      <c r="AC392" s="183"/>
      <c r="AD392" s="183"/>
      <c r="AE392" s="183"/>
      <c r="AF392" s="183"/>
      <c r="AG392" s="183"/>
    </row>
    <row r="393" spans="3:34" s="50" customFormat="1" ht="15.75" x14ac:dyDescent="0.3">
      <c r="C393" s="270"/>
      <c r="D393" s="270"/>
      <c r="E393" s="270"/>
      <c r="F393" s="270"/>
      <c r="G393" s="270"/>
      <c r="H393" s="270"/>
      <c r="I393" s="270"/>
      <c r="J393" s="270"/>
      <c r="K393" s="270"/>
      <c r="L393" s="270"/>
      <c r="M393" s="270"/>
      <c r="N393" s="270"/>
      <c r="Q393" s="183"/>
      <c r="R393" s="183"/>
      <c r="S393" s="183"/>
      <c r="T393" s="183"/>
      <c r="U393" s="183"/>
      <c r="V393" s="183"/>
      <c r="W393" s="183"/>
      <c r="X393" s="183"/>
      <c r="Y393" s="183"/>
      <c r="Z393" s="183"/>
      <c r="AA393" s="183"/>
      <c r="AB393" s="183"/>
      <c r="AC393" s="183"/>
      <c r="AD393" s="183"/>
      <c r="AE393" s="183"/>
      <c r="AF393" s="183"/>
      <c r="AG393" s="183"/>
    </row>
    <row r="394" spans="3:34" s="50" customFormat="1" ht="15.75" x14ac:dyDescent="0.3">
      <c r="C394" s="270"/>
      <c r="D394" s="270"/>
      <c r="E394" s="270"/>
      <c r="F394" s="270"/>
      <c r="G394" s="270"/>
      <c r="H394" s="270"/>
      <c r="I394" s="270"/>
      <c r="J394" s="270"/>
      <c r="K394" s="270"/>
      <c r="L394" s="270"/>
      <c r="M394" s="270"/>
      <c r="N394" s="270"/>
      <c r="Q394" s="183"/>
      <c r="R394" s="183"/>
      <c r="S394" s="183"/>
      <c r="T394" s="183"/>
      <c r="U394" s="183"/>
      <c r="V394" s="183"/>
      <c r="W394" s="183"/>
      <c r="X394" s="183"/>
      <c r="Y394" s="183"/>
      <c r="Z394" s="183"/>
      <c r="AA394" s="183"/>
      <c r="AB394" s="183"/>
      <c r="AC394" s="183"/>
      <c r="AD394" s="183"/>
      <c r="AE394" s="183"/>
      <c r="AF394" s="183"/>
      <c r="AG394" s="183"/>
    </row>
    <row r="395" spans="3:34" s="50" customFormat="1" ht="15.75" x14ac:dyDescent="0.3">
      <c r="C395" s="270"/>
      <c r="D395" s="270"/>
      <c r="E395" s="270"/>
      <c r="F395" s="270"/>
      <c r="G395" s="270"/>
      <c r="H395" s="270"/>
      <c r="I395" s="270"/>
      <c r="J395" s="270"/>
      <c r="K395" s="270"/>
      <c r="L395" s="270"/>
      <c r="M395" s="270"/>
      <c r="N395" s="270"/>
      <c r="Q395" s="183"/>
      <c r="R395" s="183"/>
      <c r="S395" s="183"/>
      <c r="T395" s="183"/>
      <c r="U395" s="183"/>
      <c r="V395" s="183"/>
      <c r="W395" s="183"/>
      <c r="X395" s="183"/>
      <c r="Y395" s="183"/>
      <c r="Z395" s="183"/>
      <c r="AA395" s="183"/>
      <c r="AB395" s="183"/>
      <c r="AC395" s="183"/>
      <c r="AD395" s="183"/>
      <c r="AE395" s="183"/>
      <c r="AF395" s="183"/>
      <c r="AG395" s="183"/>
    </row>
    <row r="396" spans="3:34" s="50" customFormat="1" ht="15.75" x14ac:dyDescent="0.3">
      <c r="C396" s="270"/>
      <c r="D396" s="270"/>
      <c r="E396" s="270"/>
      <c r="F396" s="270"/>
      <c r="G396" s="270"/>
      <c r="H396" s="270"/>
      <c r="I396" s="270"/>
      <c r="J396" s="270"/>
      <c r="K396" s="270"/>
      <c r="L396" s="270"/>
      <c r="M396" s="270"/>
      <c r="N396" s="270"/>
      <c r="Q396" s="183"/>
      <c r="R396" s="183"/>
      <c r="S396" s="183"/>
      <c r="T396" s="183"/>
      <c r="U396" s="183"/>
      <c r="V396" s="183"/>
      <c r="W396" s="183"/>
      <c r="X396" s="183"/>
      <c r="Y396" s="183"/>
      <c r="Z396" s="183"/>
      <c r="AA396" s="183"/>
      <c r="AB396" s="183"/>
      <c r="AC396" s="183"/>
      <c r="AD396" s="183"/>
      <c r="AE396" s="183"/>
      <c r="AF396" s="183"/>
      <c r="AG396" s="183"/>
    </row>
    <row r="397" spans="3:34" s="50" customFormat="1" ht="15.75" x14ac:dyDescent="0.3">
      <c r="C397" s="270"/>
      <c r="D397" s="270"/>
      <c r="E397" s="270"/>
      <c r="F397" s="270"/>
      <c r="G397" s="270"/>
      <c r="H397" s="270"/>
      <c r="I397" s="270"/>
      <c r="J397" s="270"/>
      <c r="K397" s="270"/>
      <c r="L397" s="270"/>
      <c r="M397" s="270"/>
      <c r="N397" s="270"/>
      <c r="Q397" s="183"/>
      <c r="R397" s="183"/>
      <c r="S397" s="183"/>
      <c r="T397" s="183"/>
      <c r="U397" s="183"/>
      <c r="V397" s="183"/>
      <c r="W397" s="183"/>
      <c r="X397" s="183"/>
      <c r="Y397" s="183"/>
      <c r="Z397" s="183"/>
      <c r="AA397" s="183"/>
      <c r="AB397" s="183"/>
      <c r="AC397" s="183"/>
      <c r="AD397" s="183"/>
      <c r="AE397" s="183"/>
      <c r="AF397" s="183"/>
      <c r="AG397" s="183"/>
    </row>
    <row r="398" spans="3:34" s="50" customFormat="1" ht="15.75" x14ac:dyDescent="0.3">
      <c r="C398" s="270"/>
      <c r="D398" s="270"/>
      <c r="E398" s="270"/>
      <c r="F398" s="270"/>
      <c r="G398" s="270"/>
      <c r="H398" s="270"/>
      <c r="I398" s="270"/>
      <c r="J398" s="270"/>
      <c r="K398" s="270"/>
      <c r="L398" s="270"/>
      <c r="M398" s="270"/>
      <c r="N398" s="270"/>
      <c r="Q398" s="183"/>
      <c r="R398" s="183"/>
      <c r="S398" s="183"/>
      <c r="T398" s="183"/>
      <c r="U398" s="183"/>
      <c r="V398" s="183"/>
      <c r="W398" s="183"/>
      <c r="X398" s="183"/>
      <c r="Y398" s="183"/>
      <c r="Z398" s="183"/>
      <c r="AA398" s="183"/>
      <c r="AB398" s="183"/>
      <c r="AC398" s="183"/>
      <c r="AD398" s="183"/>
      <c r="AE398" s="183"/>
      <c r="AF398" s="183"/>
      <c r="AG398" s="183"/>
    </row>
    <row r="399" spans="3:34" s="50" customFormat="1" ht="15.75" x14ac:dyDescent="0.3">
      <c r="C399" s="270"/>
      <c r="D399" s="270"/>
      <c r="E399" s="270"/>
      <c r="F399" s="270"/>
      <c r="G399" s="270"/>
      <c r="H399" s="270"/>
      <c r="I399" s="270"/>
      <c r="J399" s="270"/>
      <c r="K399" s="270"/>
      <c r="L399" s="270"/>
      <c r="M399" s="270"/>
      <c r="N399" s="270"/>
      <c r="Q399" s="183"/>
      <c r="R399" s="183"/>
      <c r="S399" s="183"/>
      <c r="T399" s="183"/>
      <c r="U399" s="183"/>
      <c r="V399" s="183"/>
      <c r="W399" s="183"/>
      <c r="X399" s="183"/>
      <c r="Y399" s="183"/>
      <c r="Z399" s="183"/>
      <c r="AA399" s="183"/>
      <c r="AB399" s="183"/>
      <c r="AC399" s="183"/>
      <c r="AD399" s="183"/>
      <c r="AE399" s="183"/>
      <c r="AF399" s="183"/>
      <c r="AG399" s="183"/>
    </row>
    <row r="400" spans="3:34" s="50" customFormat="1" ht="15.75" x14ac:dyDescent="0.3">
      <c r="C400" s="270"/>
      <c r="D400" s="270"/>
      <c r="E400" s="270"/>
      <c r="F400" s="270"/>
      <c r="G400" s="270"/>
      <c r="H400" s="270"/>
      <c r="I400" s="270"/>
      <c r="J400" s="270"/>
      <c r="K400" s="270"/>
      <c r="L400" s="270"/>
      <c r="M400" s="270"/>
      <c r="N400" s="270"/>
      <c r="Q400" s="183"/>
      <c r="R400" s="183"/>
      <c r="S400" s="183"/>
      <c r="T400" s="183"/>
      <c r="U400" s="183"/>
      <c r="V400" s="183"/>
      <c r="W400" s="183"/>
      <c r="X400" s="183"/>
      <c r="Y400" s="183"/>
      <c r="Z400" s="183"/>
      <c r="AA400" s="183"/>
      <c r="AB400" s="183"/>
      <c r="AC400" s="183"/>
      <c r="AD400" s="183"/>
      <c r="AE400" s="183"/>
      <c r="AF400" s="183"/>
      <c r="AG400" s="183"/>
    </row>
    <row r="401" spans="3:33" s="50" customFormat="1" ht="15.75" x14ac:dyDescent="0.3">
      <c r="C401" s="270"/>
      <c r="D401" s="270"/>
      <c r="E401" s="270"/>
      <c r="F401" s="270"/>
      <c r="G401" s="270"/>
      <c r="H401" s="270"/>
      <c r="I401" s="270"/>
      <c r="J401" s="270"/>
      <c r="K401" s="270"/>
      <c r="L401" s="270"/>
      <c r="M401" s="270"/>
      <c r="N401" s="270"/>
      <c r="Q401" s="183"/>
      <c r="R401" s="183"/>
      <c r="S401" s="183"/>
      <c r="T401" s="183"/>
      <c r="U401" s="183"/>
      <c r="V401" s="183"/>
      <c r="W401" s="183"/>
      <c r="X401" s="183"/>
      <c r="Y401" s="183"/>
      <c r="Z401" s="183"/>
      <c r="AA401" s="183"/>
      <c r="AB401" s="183"/>
      <c r="AC401" s="183"/>
      <c r="AD401" s="183"/>
      <c r="AE401" s="183"/>
      <c r="AF401" s="183"/>
      <c r="AG401" s="183"/>
    </row>
    <row r="402" spans="3:33" s="50" customFormat="1" ht="15.75" x14ac:dyDescent="0.3">
      <c r="C402" s="270"/>
      <c r="D402" s="270"/>
      <c r="E402" s="270"/>
      <c r="F402" s="270"/>
      <c r="G402" s="270"/>
      <c r="H402" s="270"/>
      <c r="I402" s="270"/>
      <c r="J402" s="270"/>
      <c r="K402" s="270"/>
      <c r="L402" s="270"/>
      <c r="M402" s="270"/>
      <c r="N402" s="270"/>
      <c r="Q402" s="183"/>
      <c r="R402" s="183"/>
      <c r="S402" s="183"/>
      <c r="T402" s="183"/>
      <c r="U402" s="183"/>
      <c r="V402" s="183"/>
      <c r="W402" s="183"/>
      <c r="X402" s="183"/>
      <c r="Y402" s="183"/>
      <c r="Z402" s="183"/>
      <c r="AA402" s="183"/>
      <c r="AB402" s="183"/>
      <c r="AC402" s="183"/>
      <c r="AD402" s="183"/>
      <c r="AE402" s="183"/>
      <c r="AF402" s="183"/>
      <c r="AG402" s="183"/>
    </row>
    <row r="403" spans="3:33" s="50" customFormat="1" ht="15.75" x14ac:dyDescent="0.3">
      <c r="C403" s="270"/>
      <c r="D403" s="270"/>
      <c r="E403" s="270"/>
      <c r="F403" s="270"/>
      <c r="G403" s="270"/>
      <c r="H403" s="270"/>
      <c r="I403" s="270"/>
      <c r="J403" s="270"/>
      <c r="K403" s="270"/>
      <c r="L403" s="270"/>
      <c r="M403" s="270"/>
      <c r="N403" s="270"/>
      <c r="Q403" s="183"/>
      <c r="R403" s="183"/>
      <c r="S403" s="183"/>
      <c r="T403" s="183"/>
      <c r="U403" s="183"/>
      <c r="V403" s="183"/>
      <c r="W403" s="183"/>
      <c r="X403" s="183"/>
      <c r="Y403" s="183"/>
      <c r="Z403" s="183"/>
      <c r="AA403" s="183"/>
      <c r="AB403" s="183"/>
      <c r="AC403" s="183"/>
      <c r="AD403" s="183"/>
      <c r="AE403" s="183"/>
      <c r="AF403" s="183"/>
      <c r="AG403" s="183"/>
    </row>
    <row r="404" spans="3:33" s="50" customFormat="1" ht="15.75" x14ac:dyDescent="0.3">
      <c r="C404" s="270"/>
      <c r="D404" s="270"/>
      <c r="E404" s="270"/>
      <c r="F404" s="270"/>
      <c r="G404" s="270"/>
      <c r="H404" s="270"/>
      <c r="I404" s="270"/>
      <c r="J404" s="270"/>
      <c r="K404" s="270"/>
      <c r="L404" s="270"/>
      <c r="M404" s="270"/>
      <c r="N404" s="270"/>
      <c r="Q404" s="183"/>
      <c r="R404" s="183"/>
      <c r="S404" s="183"/>
      <c r="T404" s="183"/>
      <c r="U404" s="183"/>
      <c r="V404" s="183"/>
      <c r="W404" s="183"/>
      <c r="X404" s="183"/>
      <c r="Y404" s="183"/>
      <c r="Z404" s="183"/>
      <c r="AA404" s="183"/>
      <c r="AB404" s="183"/>
      <c r="AC404" s="183"/>
      <c r="AD404" s="183"/>
      <c r="AE404" s="183"/>
      <c r="AF404" s="183"/>
      <c r="AG404" s="183"/>
    </row>
    <row r="405" spans="3:33" s="50" customFormat="1" ht="15.75" x14ac:dyDescent="0.3">
      <c r="C405" s="270"/>
      <c r="D405" s="270"/>
      <c r="E405" s="270"/>
      <c r="F405" s="270"/>
      <c r="G405" s="270"/>
      <c r="H405" s="270"/>
      <c r="I405" s="270"/>
      <c r="J405" s="270"/>
      <c r="K405" s="270"/>
      <c r="L405" s="270"/>
      <c r="M405" s="270"/>
      <c r="N405" s="270"/>
      <c r="Q405" s="183"/>
      <c r="R405" s="183"/>
      <c r="S405" s="183"/>
      <c r="T405" s="183"/>
      <c r="U405" s="183"/>
      <c r="V405" s="183"/>
      <c r="W405" s="183"/>
      <c r="X405" s="183"/>
      <c r="Y405" s="183"/>
      <c r="Z405" s="183"/>
      <c r="AA405" s="183"/>
      <c r="AB405" s="183"/>
      <c r="AC405" s="183"/>
      <c r="AD405" s="183"/>
      <c r="AE405" s="183"/>
      <c r="AF405" s="183"/>
      <c r="AG405" s="183"/>
    </row>
    <row r="406" spans="3:33" s="50" customFormat="1" ht="15.75" x14ac:dyDescent="0.3">
      <c r="C406" s="270"/>
      <c r="D406" s="270"/>
      <c r="E406" s="270"/>
      <c r="F406" s="270"/>
      <c r="G406" s="270"/>
      <c r="H406" s="270"/>
      <c r="I406" s="270"/>
      <c r="J406" s="270"/>
      <c r="K406" s="270"/>
      <c r="L406" s="270"/>
      <c r="M406" s="270"/>
      <c r="N406" s="270"/>
      <c r="Q406" s="183"/>
      <c r="R406" s="183"/>
      <c r="S406" s="183"/>
      <c r="T406" s="183"/>
      <c r="U406" s="183"/>
      <c r="V406" s="183"/>
      <c r="W406" s="183"/>
      <c r="X406" s="183"/>
      <c r="Y406" s="183"/>
      <c r="Z406" s="183"/>
      <c r="AA406" s="183"/>
      <c r="AB406" s="183"/>
      <c r="AC406" s="183"/>
      <c r="AD406" s="183"/>
      <c r="AE406" s="183"/>
      <c r="AF406" s="183"/>
      <c r="AG406" s="183"/>
    </row>
    <row r="407" spans="3:33" s="50" customFormat="1" ht="15.75" x14ac:dyDescent="0.3">
      <c r="C407" s="270"/>
      <c r="D407" s="270"/>
      <c r="E407" s="270"/>
      <c r="F407" s="270"/>
      <c r="G407" s="270"/>
      <c r="H407" s="270"/>
      <c r="I407" s="270"/>
      <c r="J407" s="270"/>
      <c r="K407" s="270"/>
      <c r="L407" s="270"/>
      <c r="M407" s="270"/>
      <c r="N407" s="270"/>
      <c r="Q407" s="183"/>
      <c r="R407" s="183"/>
      <c r="S407" s="183"/>
      <c r="T407" s="183"/>
      <c r="U407" s="183"/>
      <c r="V407" s="183"/>
      <c r="W407" s="183"/>
      <c r="X407" s="183"/>
      <c r="Y407" s="183"/>
      <c r="Z407" s="183"/>
      <c r="AA407" s="183"/>
      <c r="AB407" s="183"/>
      <c r="AC407" s="183"/>
      <c r="AD407" s="183"/>
      <c r="AE407" s="183"/>
      <c r="AF407" s="183"/>
      <c r="AG407" s="183"/>
    </row>
    <row r="408" spans="3:33" s="50" customFormat="1" ht="15.75" x14ac:dyDescent="0.3">
      <c r="C408" s="270"/>
      <c r="D408" s="270"/>
      <c r="E408" s="270"/>
      <c r="F408" s="270"/>
      <c r="G408" s="270"/>
      <c r="H408" s="270"/>
      <c r="I408" s="270"/>
      <c r="J408" s="270"/>
      <c r="K408" s="270"/>
      <c r="L408" s="270"/>
      <c r="M408" s="270"/>
      <c r="N408" s="270"/>
      <c r="Q408" s="183"/>
      <c r="R408" s="183"/>
      <c r="S408" s="183"/>
      <c r="T408" s="183"/>
      <c r="U408" s="183"/>
      <c r="V408" s="183"/>
      <c r="W408" s="183"/>
      <c r="X408" s="183"/>
      <c r="Y408" s="183"/>
      <c r="Z408" s="183"/>
      <c r="AA408" s="183"/>
      <c r="AB408" s="183"/>
      <c r="AC408" s="183"/>
      <c r="AD408" s="183"/>
      <c r="AE408" s="183"/>
      <c r="AF408" s="183"/>
      <c r="AG408" s="183"/>
    </row>
    <row r="409" spans="3:33" s="50" customFormat="1" ht="15.75" x14ac:dyDescent="0.3">
      <c r="C409" s="270"/>
      <c r="D409" s="270"/>
      <c r="E409" s="270"/>
      <c r="F409" s="270"/>
      <c r="G409" s="270"/>
      <c r="H409" s="270"/>
      <c r="I409" s="270"/>
      <c r="J409" s="270"/>
      <c r="K409" s="270"/>
      <c r="L409" s="270"/>
      <c r="M409" s="270"/>
      <c r="N409" s="270"/>
      <c r="Q409" s="183"/>
      <c r="R409" s="183"/>
      <c r="S409" s="183"/>
      <c r="T409" s="183"/>
      <c r="U409" s="183"/>
      <c r="V409" s="183"/>
      <c r="W409" s="183"/>
      <c r="X409" s="183"/>
      <c r="Y409" s="183"/>
      <c r="Z409" s="183"/>
      <c r="AA409" s="183"/>
      <c r="AB409" s="183"/>
      <c r="AC409" s="183"/>
      <c r="AD409" s="183"/>
      <c r="AE409" s="183"/>
      <c r="AF409" s="183"/>
      <c r="AG409" s="183"/>
    </row>
    <row r="410" spans="3:33" s="50" customFormat="1" ht="15.75" x14ac:dyDescent="0.3">
      <c r="C410" s="270"/>
      <c r="D410" s="270"/>
      <c r="E410" s="270"/>
      <c r="F410" s="270"/>
      <c r="G410" s="270"/>
      <c r="H410" s="270"/>
      <c r="I410" s="270"/>
      <c r="J410" s="270"/>
      <c r="K410" s="270"/>
      <c r="L410" s="270"/>
      <c r="M410" s="270"/>
      <c r="N410" s="270"/>
      <c r="Q410" s="183"/>
      <c r="R410" s="183"/>
      <c r="S410" s="183"/>
      <c r="T410" s="183"/>
      <c r="U410" s="183"/>
      <c r="V410" s="183"/>
      <c r="W410" s="183"/>
      <c r="X410" s="183"/>
      <c r="Y410" s="183"/>
      <c r="Z410" s="183"/>
      <c r="AA410" s="183"/>
      <c r="AB410" s="183"/>
      <c r="AC410" s="183"/>
      <c r="AD410" s="183"/>
      <c r="AE410" s="183"/>
      <c r="AF410" s="183"/>
      <c r="AG410" s="183"/>
    </row>
    <row r="411" spans="3:33" s="50" customFormat="1" ht="15.75" x14ac:dyDescent="0.3">
      <c r="C411" s="270"/>
      <c r="D411" s="270"/>
      <c r="E411" s="270"/>
      <c r="F411" s="270"/>
      <c r="G411" s="270"/>
      <c r="H411" s="270"/>
      <c r="I411" s="270"/>
      <c r="J411" s="270"/>
      <c r="K411" s="270"/>
      <c r="L411" s="270"/>
      <c r="M411" s="270"/>
      <c r="N411" s="270"/>
      <c r="Q411" s="183"/>
      <c r="R411" s="183"/>
      <c r="S411" s="183"/>
      <c r="T411" s="183"/>
      <c r="U411" s="183"/>
      <c r="V411" s="183"/>
      <c r="W411" s="183"/>
      <c r="X411" s="183"/>
      <c r="Y411" s="183"/>
      <c r="Z411" s="183"/>
      <c r="AA411" s="183"/>
      <c r="AB411" s="183"/>
      <c r="AC411" s="183"/>
      <c r="AD411" s="183"/>
      <c r="AE411" s="183"/>
      <c r="AF411" s="183"/>
      <c r="AG411" s="183"/>
    </row>
    <row r="412" spans="3:33" s="50" customFormat="1" ht="15.75" x14ac:dyDescent="0.3">
      <c r="C412" s="270"/>
      <c r="D412" s="270"/>
      <c r="E412" s="270"/>
      <c r="F412" s="270"/>
      <c r="G412" s="270"/>
      <c r="H412" s="270"/>
      <c r="I412" s="270"/>
      <c r="J412" s="270"/>
      <c r="K412" s="270"/>
      <c r="L412" s="270"/>
      <c r="M412" s="270"/>
      <c r="N412" s="270"/>
      <c r="Q412" s="183"/>
      <c r="R412" s="183"/>
      <c r="S412" s="183"/>
      <c r="T412" s="183"/>
      <c r="U412" s="183"/>
      <c r="V412" s="183"/>
      <c r="W412" s="183"/>
      <c r="X412" s="183"/>
      <c r="Y412" s="183"/>
      <c r="Z412" s="183"/>
      <c r="AA412" s="183"/>
      <c r="AB412" s="183"/>
      <c r="AC412" s="183"/>
      <c r="AD412" s="183"/>
      <c r="AE412" s="183"/>
      <c r="AF412" s="183"/>
      <c r="AG412" s="183"/>
    </row>
    <row r="413" spans="3:33" s="50" customFormat="1" ht="15.75" x14ac:dyDescent="0.3">
      <c r="C413" s="270"/>
      <c r="D413" s="270"/>
      <c r="E413" s="270"/>
      <c r="F413" s="270"/>
      <c r="G413" s="270"/>
      <c r="H413" s="270"/>
      <c r="I413" s="270"/>
      <c r="J413" s="270"/>
      <c r="K413" s="270"/>
      <c r="L413" s="270"/>
      <c r="M413" s="270"/>
      <c r="N413" s="270"/>
      <c r="Q413" s="183"/>
      <c r="R413" s="183"/>
      <c r="S413" s="183"/>
      <c r="T413" s="183"/>
      <c r="U413" s="183"/>
      <c r="V413" s="183"/>
      <c r="W413" s="183"/>
      <c r="X413" s="183"/>
      <c r="Y413" s="183"/>
      <c r="Z413" s="183"/>
      <c r="AA413" s="183"/>
      <c r="AB413" s="183"/>
      <c r="AC413" s="183"/>
      <c r="AD413" s="183"/>
      <c r="AE413" s="183"/>
      <c r="AF413" s="183"/>
      <c r="AG413" s="183"/>
    </row>
    <row r="414" spans="3:33" s="50" customFormat="1" ht="15.75" x14ac:dyDescent="0.3">
      <c r="C414" s="270"/>
      <c r="D414" s="270"/>
      <c r="E414" s="270"/>
      <c r="F414" s="270"/>
      <c r="G414" s="270"/>
      <c r="H414" s="270"/>
      <c r="I414" s="270"/>
      <c r="J414" s="270"/>
      <c r="K414" s="270"/>
      <c r="L414" s="270"/>
      <c r="M414" s="270"/>
      <c r="N414" s="270"/>
      <c r="Q414" s="183"/>
      <c r="R414" s="183"/>
      <c r="S414" s="183"/>
      <c r="T414" s="183"/>
      <c r="U414" s="183"/>
      <c r="V414" s="183"/>
      <c r="W414" s="183"/>
      <c r="X414" s="183"/>
      <c r="Y414" s="183"/>
      <c r="Z414" s="183"/>
      <c r="AA414" s="183"/>
      <c r="AB414" s="183"/>
      <c r="AC414" s="183"/>
      <c r="AD414" s="183"/>
      <c r="AE414" s="183"/>
      <c r="AF414" s="183"/>
      <c r="AG414" s="183"/>
    </row>
    <row r="415" spans="3:33" s="50" customFormat="1" ht="15.75" x14ac:dyDescent="0.3">
      <c r="C415" s="270"/>
      <c r="D415" s="270"/>
      <c r="E415" s="270"/>
      <c r="F415" s="270"/>
      <c r="G415" s="270"/>
      <c r="H415" s="270"/>
      <c r="I415" s="270"/>
      <c r="J415" s="270"/>
      <c r="K415" s="270"/>
      <c r="L415" s="270"/>
      <c r="M415" s="270"/>
      <c r="N415" s="270"/>
      <c r="Q415" s="183"/>
      <c r="R415" s="183"/>
      <c r="S415" s="183"/>
      <c r="T415" s="183"/>
      <c r="U415" s="183"/>
      <c r="V415" s="183"/>
      <c r="W415" s="183"/>
      <c r="X415" s="183"/>
      <c r="Y415" s="183"/>
      <c r="Z415" s="183"/>
      <c r="AA415" s="183"/>
      <c r="AB415" s="183"/>
      <c r="AC415" s="183"/>
      <c r="AD415" s="183"/>
      <c r="AE415" s="183"/>
      <c r="AF415" s="183"/>
      <c r="AG415" s="183"/>
    </row>
    <row r="416" spans="3:33" s="50" customFormat="1" ht="15.75" x14ac:dyDescent="0.3">
      <c r="C416" s="270"/>
      <c r="D416" s="270"/>
      <c r="E416" s="270"/>
      <c r="F416" s="270"/>
      <c r="G416" s="270"/>
      <c r="H416" s="270"/>
      <c r="I416" s="270"/>
      <c r="J416" s="270"/>
      <c r="K416" s="270"/>
      <c r="L416" s="270"/>
      <c r="M416" s="270"/>
      <c r="N416" s="270"/>
      <c r="Q416" s="183"/>
      <c r="R416" s="183"/>
      <c r="S416" s="183"/>
      <c r="T416" s="183"/>
      <c r="U416" s="183"/>
      <c r="V416" s="183"/>
      <c r="W416" s="183"/>
      <c r="X416" s="183"/>
      <c r="Y416" s="183"/>
      <c r="Z416" s="183"/>
      <c r="AA416" s="183"/>
      <c r="AB416" s="183"/>
      <c r="AC416" s="183"/>
      <c r="AD416" s="183"/>
      <c r="AE416" s="183"/>
      <c r="AF416" s="183"/>
      <c r="AG416" s="183"/>
    </row>
    <row r="417" spans="3:33" s="50" customFormat="1" ht="15.75" x14ac:dyDescent="0.3">
      <c r="C417" s="270"/>
      <c r="D417" s="270"/>
      <c r="E417" s="270"/>
      <c r="F417" s="270"/>
      <c r="G417" s="270"/>
      <c r="H417" s="270"/>
      <c r="I417" s="270"/>
      <c r="J417" s="270"/>
      <c r="K417" s="270"/>
      <c r="L417" s="270"/>
      <c r="M417" s="270"/>
      <c r="N417" s="270"/>
      <c r="Q417" s="183"/>
      <c r="R417" s="183"/>
      <c r="S417" s="183"/>
      <c r="T417" s="183"/>
      <c r="U417" s="183"/>
      <c r="V417" s="183"/>
      <c r="W417" s="183"/>
      <c r="X417" s="183"/>
      <c r="Y417" s="183"/>
      <c r="Z417" s="183"/>
      <c r="AA417" s="183"/>
      <c r="AB417" s="183"/>
      <c r="AC417" s="183"/>
      <c r="AD417" s="183"/>
      <c r="AE417" s="183"/>
      <c r="AF417" s="183"/>
      <c r="AG417" s="183"/>
    </row>
    <row r="418" spans="3:33" s="50" customFormat="1" ht="15.75" x14ac:dyDescent="0.3">
      <c r="C418" s="270"/>
      <c r="D418" s="270"/>
      <c r="E418" s="270"/>
      <c r="F418" s="270"/>
      <c r="G418" s="270"/>
      <c r="H418" s="270"/>
      <c r="I418" s="270"/>
      <c r="J418" s="270"/>
      <c r="K418" s="270"/>
      <c r="L418" s="270"/>
      <c r="M418" s="270"/>
      <c r="N418" s="270"/>
      <c r="Q418" s="183"/>
      <c r="R418" s="183"/>
      <c r="S418" s="183"/>
      <c r="T418" s="183"/>
      <c r="U418" s="183"/>
      <c r="V418" s="183"/>
      <c r="W418" s="183"/>
      <c r="X418" s="183"/>
      <c r="Y418" s="183"/>
      <c r="Z418" s="183"/>
      <c r="AA418" s="183"/>
      <c r="AB418" s="183"/>
      <c r="AC418" s="183"/>
      <c r="AD418" s="183"/>
      <c r="AE418" s="183"/>
      <c r="AF418" s="183"/>
      <c r="AG418" s="183"/>
    </row>
    <row r="419" spans="3:33" s="50" customFormat="1" ht="15.75" x14ac:dyDescent="0.3">
      <c r="C419" s="270"/>
      <c r="D419" s="270"/>
      <c r="E419" s="270"/>
      <c r="F419" s="270"/>
      <c r="G419" s="270"/>
      <c r="H419" s="270"/>
      <c r="I419" s="270"/>
      <c r="J419" s="270"/>
      <c r="K419" s="270"/>
      <c r="L419" s="270"/>
      <c r="M419" s="270"/>
      <c r="N419" s="270"/>
      <c r="Q419" s="183"/>
      <c r="R419" s="183"/>
      <c r="S419" s="183"/>
      <c r="T419" s="183"/>
      <c r="U419" s="183"/>
      <c r="V419" s="183"/>
      <c r="W419" s="183"/>
      <c r="X419" s="183"/>
      <c r="Y419" s="183"/>
      <c r="Z419" s="183"/>
      <c r="AA419" s="183"/>
      <c r="AB419" s="183"/>
      <c r="AC419" s="183"/>
      <c r="AD419" s="183"/>
      <c r="AE419" s="183"/>
      <c r="AF419" s="183"/>
      <c r="AG419" s="183"/>
    </row>
    <row r="420" spans="3:33" s="50" customFormat="1" ht="15.75" x14ac:dyDescent="0.3">
      <c r="C420" s="270"/>
      <c r="D420" s="270"/>
      <c r="E420" s="270"/>
      <c r="F420" s="270"/>
      <c r="G420" s="270"/>
      <c r="H420" s="270"/>
      <c r="I420" s="270"/>
      <c r="J420" s="270"/>
      <c r="K420" s="270"/>
      <c r="L420" s="270"/>
      <c r="M420" s="270"/>
      <c r="N420" s="270"/>
      <c r="Q420" s="183"/>
      <c r="R420" s="183"/>
      <c r="S420" s="183"/>
      <c r="T420" s="183"/>
      <c r="U420" s="183"/>
      <c r="V420" s="183"/>
      <c r="W420" s="183"/>
      <c r="X420" s="183"/>
      <c r="Y420" s="183"/>
      <c r="Z420" s="183"/>
      <c r="AA420" s="183"/>
      <c r="AB420" s="183"/>
      <c r="AC420" s="183"/>
      <c r="AD420" s="183"/>
      <c r="AE420" s="183"/>
      <c r="AF420" s="183"/>
      <c r="AG420" s="183"/>
    </row>
    <row r="421" spans="3:33" s="50" customFormat="1" ht="15.75" x14ac:dyDescent="0.3">
      <c r="C421" s="270"/>
      <c r="D421" s="270"/>
      <c r="E421" s="270"/>
      <c r="F421" s="270"/>
      <c r="G421" s="270"/>
      <c r="H421" s="270"/>
      <c r="I421" s="270"/>
      <c r="J421" s="270"/>
      <c r="K421" s="270"/>
      <c r="L421" s="270"/>
      <c r="M421" s="270"/>
      <c r="N421" s="270"/>
      <c r="Q421" s="183"/>
      <c r="R421" s="183"/>
      <c r="S421" s="183"/>
      <c r="T421" s="183"/>
      <c r="U421" s="183"/>
      <c r="V421" s="183"/>
      <c r="W421" s="183"/>
      <c r="X421" s="183"/>
      <c r="Y421" s="183"/>
      <c r="Z421" s="183"/>
      <c r="AA421" s="183"/>
      <c r="AB421" s="183"/>
      <c r="AC421" s="183"/>
      <c r="AD421" s="183"/>
      <c r="AE421" s="183"/>
      <c r="AF421" s="183"/>
      <c r="AG421" s="183"/>
    </row>
    <row r="422" spans="3:33" s="50" customFormat="1" ht="15.75" x14ac:dyDescent="0.3">
      <c r="C422" s="270"/>
      <c r="D422" s="270"/>
      <c r="E422" s="270"/>
      <c r="F422" s="270"/>
      <c r="G422" s="270"/>
      <c r="H422" s="270"/>
      <c r="I422" s="270"/>
      <c r="J422" s="270"/>
      <c r="K422" s="270"/>
      <c r="L422" s="270"/>
      <c r="M422" s="270"/>
      <c r="N422" s="270"/>
      <c r="Q422" s="183"/>
      <c r="R422" s="183"/>
      <c r="S422" s="183"/>
      <c r="T422" s="183"/>
      <c r="U422" s="183"/>
      <c r="V422" s="183"/>
      <c r="W422" s="183"/>
      <c r="X422" s="183"/>
      <c r="Y422" s="183"/>
      <c r="Z422" s="183"/>
      <c r="AA422" s="183"/>
      <c r="AB422" s="183"/>
      <c r="AC422" s="183"/>
      <c r="AD422" s="183"/>
      <c r="AE422" s="183"/>
      <c r="AF422" s="183"/>
      <c r="AG422" s="183"/>
    </row>
    <row r="423" spans="3:33" s="50" customFormat="1" ht="15.75" x14ac:dyDescent="0.3">
      <c r="C423" s="270"/>
      <c r="D423" s="270"/>
      <c r="E423" s="270"/>
      <c r="F423" s="270"/>
      <c r="G423" s="270"/>
      <c r="H423" s="270"/>
      <c r="I423" s="270"/>
      <c r="J423" s="270"/>
      <c r="K423" s="270"/>
      <c r="L423" s="270"/>
      <c r="M423" s="270"/>
      <c r="N423" s="270"/>
      <c r="Q423" s="183"/>
      <c r="R423" s="183"/>
      <c r="S423" s="183"/>
      <c r="T423" s="183"/>
      <c r="U423" s="183"/>
      <c r="V423" s="183"/>
      <c r="W423" s="183"/>
      <c r="X423" s="183"/>
      <c r="Y423" s="183"/>
      <c r="Z423" s="183"/>
      <c r="AA423" s="183"/>
      <c r="AB423" s="183"/>
      <c r="AC423" s="183"/>
      <c r="AD423" s="183"/>
      <c r="AE423" s="183"/>
      <c r="AF423" s="183"/>
      <c r="AG423" s="183"/>
    </row>
    <row r="424" spans="3:33" s="50" customFormat="1" ht="15.75" x14ac:dyDescent="0.3">
      <c r="C424" s="270"/>
      <c r="D424" s="270"/>
      <c r="E424" s="270"/>
      <c r="F424" s="270"/>
      <c r="G424" s="270"/>
      <c r="H424" s="270"/>
      <c r="I424" s="270"/>
      <c r="J424" s="270"/>
      <c r="K424" s="270"/>
      <c r="L424" s="270"/>
      <c r="M424" s="270"/>
      <c r="N424" s="270"/>
      <c r="Q424" s="183"/>
      <c r="R424" s="183"/>
      <c r="S424" s="183"/>
      <c r="T424" s="183"/>
      <c r="U424" s="183"/>
      <c r="V424" s="183"/>
      <c r="W424" s="183"/>
      <c r="X424" s="183"/>
      <c r="Y424" s="183"/>
      <c r="Z424" s="183"/>
      <c r="AA424" s="183"/>
      <c r="AB424" s="183"/>
      <c r="AC424" s="183"/>
      <c r="AD424" s="183"/>
      <c r="AE424" s="183"/>
      <c r="AF424" s="183"/>
      <c r="AG424" s="183"/>
    </row>
    <row r="425" spans="3:33" s="50" customFormat="1" ht="15.75" x14ac:dyDescent="0.3">
      <c r="C425" s="270"/>
      <c r="D425" s="270"/>
      <c r="E425" s="270"/>
      <c r="F425" s="270"/>
      <c r="G425" s="270"/>
      <c r="H425" s="270"/>
      <c r="I425" s="270"/>
      <c r="J425" s="270"/>
      <c r="K425" s="270"/>
      <c r="L425" s="270"/>
      <c r="M425" s="270"/>
      <c r="N425" s="270"/>
      <c r="Q425" s="183"/>
      <c r="R425" s="183"/>
      <c r="S425" s="183"/>
      <c r="T425" s="183"/>
      <c r="U425" s="183"/>
      <c r="V425" s="183"/>
      <c r="W425" s="183"/>
      <c r="X425" s="183"/>
      <c r="Y425" s="183"/>
      <c r="Z425" s="183"/>
      <c r="AA425" s="183"/>
      <c r="AB425" s="183"/>
      <c r="AC425" s="183"/>
      <c r="AD425" s="183"/>
      <c r="AE425" s="183"/>
      <c r="AF425" s="183"/>
      <c r="AG425" s="183"/>
    </row>
    <row r="426" spans="3:33" s="50" customFormat="1" ht="15.75" x14ac:dyDescent="0.3">
      <c r="C426" s="270"/>
      <c r="D426" s="270"/>
      <c r="E426" s="270"/>
      <c r="F426" s="270"/>
      <c r="G426" s="270"/>
      <c r="H426" s="270"/>
      <c r="I426" s="270"/>
      <c r="J426" s="270"/>
      <c r="K426" s="270"/>
      <c r="L426" s="270"/>
      <c r="M426" s="270"/>
      <c r="N426" s="270"/>
      <c r="Q426" s="183"/>
      <c r="R426" s="183"/>
      <c r="S426" s="183"/>
      <c r="T426" s="183"/>
      <c r="U426" s="183"/>
      <c r="V426" s="183"/>
      <c r="W426" s="183"/>
      <c r="X426" s="183"/>
      <c r="Y426" s="183"/>
      <c r="Z426" s="183"/>
      <c r="AA426" s="183"/>
      <c r="AB426" s="183"/>
      <c r="AC426" s="183"/>
      <c r="AD426" s="183"/>
      <c r="AE426" s="183"/>
      <c r="AF426" s="183"/>
      <c r="AG426" s="183"/>
    </row>
    <row r="427" spans="3:33" s="50" customFormat="1" ht="15.75" x14ac:dyDescent="0.3">
      <c r="C427" s="270"/>
      <c r="D427" s="270"/>
      <c r="E427" s="270"/>
      <c r="F427" s="270"/>
      <c r="G427" s="270"/>
      <c r="H427" s="270"/>
      <c r="I427" s="270"/>
      <c r="J427" s="270"/>
      <c r="K427" s="270"/>
      <c r="L427" s="270"/>
      <c r="M427" s="270"/>
      <c r="N427" s="270"/>
      <c r="Q427" s="183"/>
      <c r="R427" s="183"/>
      <c r="S427" s="183"/>
      <c r="T427" s="183"/>
      <c r="U427" s="183"/>
      <c r="V427" s="183"/>
      <c r="W427" s="183"/>
      <c r="X427" s="183"/>
      <c r="Y427" s="183"/>
      <c r="Z427" s="183"/>
      <c r="AA427" s="183"/>
      <c r="AB427" s="183"/>
      <c r="AC427" s="183"/>
      <c r="AD427" s="183"/>
      <c r="AE427" s="183"/>
      <c r="AF427" s="183"/>
      <c r="AG427" s="183"/>
    </row>
    <row r="428" spans="3:33" s="50" customFormat="1" ht="15.75" x14ac:dyDescent="0.3">
      <c r="C428" s="270"/>
      <c r="D428" s="270"/>
      <c r="E428" s="270"/>
      <c r="F428" s="270"/>
      <c r="G428" s="270"/>
      <c r="H428" s="270"/>
      <c r="I428" s="270"/>
      <c r="J428" s="270"/>
      <c r="K428" s="270"/>
      <c r="L428" s="270"/>
      <c r="M428" s="270"/>
      <c r="N428" s="270"/>
      <c r="Q428" s="183"/>
      <c r="R428" s="183"/>
      <c r="S428" s="183"/>
      <c r="T428" s="183"/>
      <c r="U428" s="183"/>
      <c r="V428" s="183"/>
      <c r="W428" s="183"/>
      <c r="X428" s="183"/>
      <c r="Y428" s="183"/>
      <c r="Z428" s="183"/>
      <c r="AA428" s="183"/>
      <c r="AB428" s="183"/>
      <c r="AC428" s="183"/>
      <c r="AD428" s="183"/>
      <c r="AE428" s="183"/>
      <c r="AF428" s="183"/>
      <c r="AG428" s="183"/>
    </row>
    <row r="429" spans="3:33" s="50" customFormat="1" ht="15.75" x14ac:dyDescent="0.3">
      <c r="C429" s="270"/>
      <c r="D429" s="270"/>
      <c r="E429" s="270"/>
      <c r="F429" s="270"/>
      <c r="G429" s="270"/>
      <c r="H429" s="270"/>
      <c r="I429" s="270"/>
      <c r="J429" s="270"/>
      <c r="K429" s="270"/>
      <c r="L429" s="270"/>
      <c r="M429" s="270"/>
      <c r="N429" s="270"/>
      <c r="Q429" s="183"/>
      <c r="R429" s="183"/>
      <c r="S429" s="183"/>
      <c r="T429" s="183"/>
      <c r="U429" s="183"/>
      <c r="V429" s="183"/>
      <c r="W429" s="183"/>
      <c r="X429" s="183"/>
      <c r="Y429" s="183"/>
      <c r="Z429" s="183"/>
      <c r="AA429" s="183"/>
      <c r="AB429" s="183"/>
      <c r="AC429" s="183"/>
      <c r="AD429" s="183"/>
      <c r="AE429" s="183"/>
      <c r="AF429" s="183"/>
      <c r="AG429" s="183"/>
    </row>
    <row r="430" spans="3:33" s="50" customFormat="1" ht="15.75" x14ac:dyDescent="0.3">
      <c r="C430" s="270"/>
      <c r="D430" s="270"/>
      <c r="E430" s="270"/>
      <c r="F430" s="270"/>
      <c r="G430" s="270"/>
      <c r="H430" s="270"/>
      <c r="I430" s="270"/>
      <c r="J430" s="270"/>
      <c r="K430" s="270"/>
      <c r="L430" s="270"/>
      <c r="M430" s="270"/>
      <c r="N430" s="270"/>
      <c r="Q430" s="183"/>
      <c r="R430" s="183"/>
      <c r="S430" s="183"/>
      <c r="T430" s="183"/>
      <c r="U430" s="183"/>
      <c r="V430" s="183"/>
      <c r="W430" s="183"/>
      <c r="X430" s="183"/>
      <c r="Y430" s="183"/>
      <c r="Z430" s="183"/>
      <c r="AA430" s="183"/>
      <c r="AB430" s="183"/>
      <c r="AC430" s="183"/>
      <c r="AD430" s="183"/>
      <c r="AE430" s="183"/>
      <c r="AF430" s="183"/>
      <c r="AG430" s="183"/>
    </row>
    <row r="431" spans="3:33" s="50" customFormat="1" ht="15.75" x14ac:dyDescent="0.3">
      <c r="C431" s="270"/>
      <c r="D431" s="270"/>
      <c r="E431" s="270"/>
      <c r="F431" s="270"/>
      <c r="G431" s="270"/>
      <c r="H431" s="270"/>
      <c r="I431" s="270"/>
      <c r="J431" s="270"/>
      <c r="K431" s="270"/>
      <c r="L431" s="270"/>
      <c r="M431" s="270"/>
      <c r="N431" s="270"/>
      <c r="Q431" s="183"/>
      <c r="R431" s="183"/>
      <c r="S431" s="183"/>
      <c r="T431" s="183"/>
      <c r="U431" s="183"/>
      <c r="V431" s="183"/>
      <c r="W431" s="183"/>
      <c r="X431" s="183"/>
      <c r="Y431" s="183"/>
      <c r="Z431" s="183"/>
      <c r="AA431" s="183"/>
      <c r="AB431" s="183"/>
      <c r="AC431" s="183"/>
      <c r="AD431" s="183"/>
      <c r="AE431" s="183"/>
      <c r="AF431" s="183"/>
      <c r="AG431" s="183"/>
    </row>
    <row r="432" spans="3:33" s="50" customFormat="1" ht="15.75" x14ac:dyDescent="0.3">
      <c r="C432" s="270"/>
      <c r="D432" s="270"/>
      <c r="E432" s="270"/>
      <c r="F432" s="270"/>
      <c r="G432" s="270"/>
      <c r="H432" s="270"/>
      <c r="I432" s="270"/>
      <c r="J432" s="270"/>
      <c r="K432" s="270"/>
      <c r="L432" s="270"/>
      <c r="M432" s="270"/>
      <c r="N432" s="270"/>
      <c r="Q432" s="183"/>
      <c r="R432" s="183"/>
      <c r="S432" s="183"/>
      <c r="T432" s="183"/>
      <c r="U432" s="183"/>
      <c r="V432" s="183"/>
      <c r="W432" s="183"/>
      <c r="X432" s="183"/>
      <c r="Y432" s="183"/>
      <c r="Z432" s="183"/>
      <c r="AA432" s="183"/>
      <c r="AB432" s="183"/>
      <c r="AC432" s="183"/>
      <c r="AD432" s="183"/>
      <c r="AE432" s="183"/>
      <c r="AF432" s="183"/>
      <c r="AG432" s="183"/>
    </row>
    <row r="433" spans="3:33" s="50" customFormat="1" ht="15.75" x14ac:dyDescent="0.3">
      <c r="C433" s="270"/>
      <c r="D433" s="270"/>
      <c r="E433" s="270"/>
      <c r="F433" s="270"/>
      <c r="G433" s="270"/>
      <c r="H433" s="270"/>
      <c r="I433" s="270"/>
      <c r="J433" s="270"/>
      <c r="K433" s="270"/>
      <c r="L433" s="270"/>
      <c r="M433" s="270"/>
      <c r="N433" s="270"/>
      <c r="Q433" s="183"/>
      <c r="R433" s="183"/>
      <c r="S433" s="183"/>
      <c r="T433" s="183"/>
      <c r="U433" s="183"/>
      <c r="V433" s="183"/>
      <c r="W433" s="183"/>
      <c r="X433" s="183"/>
      <c r="Y433" s="183"/>
      <c r="Z433" s="183"/>
      <c r="AA433" s="183"/>
      <c r="AB433" s="183"/>
      <c r="AC433" s="183"/>
      <c r="AD433" s="183"/>
      <c r="AE433" s="183"/>
      <c r="AF433" s="183"/>
      <c r="AG433" s="183"/>
    </row>
    <row r="434" spans="3:33" s="50" customFormat="1" ht="15.75" x14ac:dyDescent="0.3">
      <c r="C434" s="270"/>
      <c r="D434" s="270"/>
      <c r="E434" s="270"/>
      <c r="F434" s="270"/>
      <c r="G434" s="270"/>
      <c r="H434" s="270"/>
      <c r="I434" s="270"/>
      <c r="J434" s="270"/>
      <c r="K434" s="270"/>
      <c r="L434" s="270"/>
      <c r="M434" s="270"/>
      <c r="N434" s="270"/>
      <c r="Q434" s="183"/>
      <c r="R434" s="183"/>
      <c r="S434" s="183"/>
      <c r="T434" s="183"/>
      <c r="U434" s="183"/>
      <c r="V434" s="183"/>
      <c r="W434" s="183"/>
      <c r="X434" s="183"/>
      <c r="Y434" s="183"/>
      <c r="Z434" s="183"/>
      <c r="AA434" s="183"/>
      <c r="AB434" s="183"/>
      <c r="AC434" s="183"/>
      <c r="AD434" s="183"/>
      <c r="AE434" s="183"/>
      <c r="AF434" s="183"/>
      <c r="AG434" s="183"/>
    </row>
    <row r="435" spans="3:33" s="50" customFormat="1" ht="15.75" x14ac:dyDescent="0.3">
      <c r="C435" s="270"/>
      <c r="D435" s="270"/>
      <c r="E435" s="270"/>
      <c r="F435" s="270"/>
      <c r="G435" s="270"/>
      <c r="H435" s="270"/>
      <c r="I435" s="270"/>
      <c r="J435" s="270"/>
      <c r="K435" s="270"/>
      <c r="L435" s="270"/>
      <c r="M435" s="270"/>
      <c r="N435" s="270"/>
      <c r="Q435" s="183"/>
      <c r="R435" s="183"/>
      <c r="S435" s="183"/>
      <c r="T435" s="183"/>
      <c r="U435" s="183"/>
      <c r="V435" s="183"/>
      <c r="W435" s="183"/>
      <c r="X435" s="183"/>
      <c r="Y435" s="183"/>
      <c r="Z435" s="183"/>
      <c r="AA435" s="183"/>
      <c r="AB435" s="183"/>
      <c r="AC435" s="183"/>
      <c r="AD435" s="183"/>
      <c r="AE435" s="183"/>
      <c r="AF435" s="183"/>
      <c r="AG435" s="183"/>
    </row>
    <row r="436" spans="3:33" s="50" customFormat="1" ht="15.75" x14ac:dyDescent="0.3">
      <c r="C436" s="270"/>
      <c r="D436" s="270"/>
      <c r="E436" s="270"/>
      <c r="F436" s="270"/>
      <c r="G436" s="270"/>
      <c r="H436" s="270"/>
      <c r="I436" s="270"/>
      <c r="J436" s="270"/>
      <c r="K436" s="270"/>
      <c r="L436" s="270"/>
      <c r="M436" s="270"/>
      <c r="N436" s="270"/>
      <c r="Q436" s="183"/>
      <c r="R436" s="183"/>
      <c r="S436" s="183"/>
      <c r="T436" s="183"/>
      <c r="U436" s="183"/>
      <c r="V436" s="183"/>
      <c r="W436" s="183"/>
      <c r="X436" s="183"/>
      <c r="Y436" s="183"/>
      <c r="Z436" s="183"/>
      <c r="AA436" s="183"/>
      <c r="AB436" s="183"/>
      <c r="AC436" s="183"/>
      <c r="AD436" s="183"/>
      <c r="AE436" s="183"/>
      <c r="AF436" s="183"/>
      <c r="AG436" s="183"/>
    </row>
    <row r="437" spans="3:33" s="50" customFormat="1" ht="16.5" customHeight="1" thickBot="1" x14ac:dyDescent="0.35">
      <c r="C437" s="373"/>
      <c r="D437" s="373"/>
      <c r="E437" s="373"/>
      <c r="F437" s="373"/>
      <c r="G437" s="373"/>
      <c r="H437" s="373"/>
      <c r="I437" s="373"/>
      <c r="J437" s="373"/>
      <c r="K437" s="373"/>
      <c r="L437" s="373"/>
      <c r="M437" s="373"/>
      <c r="N437" s="373"/>
      <c r="Q437" s="183"/>
      <c r="R437" s="183"/>
      <c r="S437" s="183"/>
      <c r="T437" s="183"/>
      <c r="U437" s="183"/>
      <c r="V437" s="183"/>
      <c r="W437" s="183"/>
      <c r="X437" s="183"/>
      <c r="Y437" s="183"/>
      <c r="Z437" s="183"/>
      <c r="AA437" s="183"/>
      <c r="AB437" s="183"/>
      <c r="AC437" s="183"/>
      <c r="AD437" s="183"/>
      <c r="AE437" s="183"/>
      <c r="AF437" s="183"/>
      <c r="AG437" s="183"/>
    </row>
    <row r="438" spans="3:33" s="50" customFormat="1" ht="15.75" x14ac:dyDescent="0.3">
      <c r="C438" s="366"/>
      <c r="D438" s="366"/>
      <c r="E438" s="366"/>
      <c r="F438" s="366"/>
      <c r="G438" s="366"/>
      <c r="H438" s="366"/>
      <c r="I438" s="366"/>
      <c r="J438" s="366"/>
      <c r="K438" s="366"/>
      <c r="L438" s="366"/>
      <c r="M438" s="366"/>
      <c r="N438" s="366"/>
      <c r="Q438" s="183"/>
      <c r="R438" s="183"/>
      <c r="S438" s="183"/>
      <c r="T438" s="183"/>
      <c r="U438" s="183"/>
      <c r="V438" s="183"/>
      <c r="W438" s="183"/>
      <c r="X438" s="183"/>
      <c r="Y438" s="183"/>
      <c r="Z438" s="183"/>
      <c r="AA438" s="183"/>
      <c r="AB438" s="183"/>
      <c r="AC438" s="183"/>
      <c r="AD438" s="183"/>
      <c r="AE438" s="183"/>
      <c r="AF438" s="183"/>
      <c r="AG438" s="183"/>
    </row>
    <row r="439" spans="3:33" s="50" customFormat="1" ht="16.5" thickBot="1" x14ac:dyDescent="0.35">
      <c r="C439" s="345" t="s">
        <v>1833</v>
      </c>
      <c r="D439" s="346"/>
      <c r="E439" s="346"/>
      <c r="F439" s="346"/>
      <c r="G439" s="346"/>
      <c r="H439" s="346"/>
      <c r="I439" s="346"/>
      <c r="J439" s="346"/>
      <c r="K439" s="346"/>
      <c r="L439" s="346"/>
      <c r="M439" s="346"/>
      <c r="N439" s="346"/>
      <c r="Q439" s="183"/>
      <c r="R439" s="183"/>
      <c r="S439" s="183"/>
      <c r="T439" s="183"/>
      <c r="U439" s="183"/>
      <c r="V439" s="183"/>
      <c r="W439" s="183"/>
      <c r="X439" s="183"/>
      <c r="Y439" s="183"/>
      <c r="Z439" s="183"/>
      <c r="AA439" s="183"/>
      <c r="AB439" s="183"/>
      <c r="AC439" s="183"/>
      <c r="AD439" s="183"/>
      <c r="AE439" s="183"/>
      <c r="AF439" s="183"/>
      <c r="AG439" s="183"/>
    </row>
    <row r="440" spans="3:33" s="50" customFormat="1" ht="15.75" x14ac:dyDescent="0.3">
      <c r="C440" s="347" t="s">
        <v>1852</v>
      </c>
      <c r="D440" s="348"/>
      <c r="E440" s="348"/>
      <c r="F440" s="348"/>
      <c r="G440" s="348"/>
      <c r="H440" s="348"/>
      <c r="I440" s="348"/>
      <c r="J440" s="348"/>
      <c r="K440" s="348"/>
      <c r="L440" s="348"/>
      <c r="M440" s="348"/>
      <c r="N440" s="348"/>
      <c r="Q440" s="183"/>
      <c r="R440" s="183"/>
      <c r="S440" s="183"/>
      <c r="T440" s="183"/>
      <c r="U440" s="183"/>
      <c r="V440" s="183"/>
      <c r="W440" s="183"/>
      <c r="X440" s="183"/>
      <c r="Y440" s="183"/>
      <c r="Z440" s="183"/>
      <c r="AA440" s="183"/>
      <c r="AB440" s="183"/>
      <c r="AC440" s="183"/>
      <c r="AD440" s="183"/>
      <c r="AE440" s="183"/>
      <c r="AF440" s="183"/>
      <c r="AG440" s="183"/>
    </row>
    <row r="441" spans="3:33" s="50" customFormat="1" ht="16.5" thickBot="1" x14ac:dyDescent="0.35">
      <c r="C441" s="367"/>
      <c r="D441" s="367"/>
      <c r="E441" s="367"/>
      <c r="F441" s="367"/>
      <c r="G441" s="367"/>
      <c r="H441" s="367"/>
      <c r="I441" s="367"/>
      <c r="J441" s="367"/>
      <c r="K441" s="367"/>
      <c r="L441" s="367"/>
      <c r="M441" s="367"/>
      <c r="N441" s="367"/>
      <c r="Q441" s="183"/>
      <c r="R441" s="183"/>
      <c r="S441" s="183"/>
      <c r="T441" s="183"/>
      <c r="U441" s="183"/>
      <c r="V441" s="183"/>
      <c r="W441" s="183"/>
      <c r="X441" s="183"/>
      <c r="Y441" s="183"/>
      <c r="Z441" s="183"/>
      <c r="AA441" s="183"/>
      <c r="AB441" s="183"/>
      <c r="AC441" s="183"/>
      <c r="AD441" s="183"/>
      <c r="AE441" s="183"/>
      <c r="AF441" s="183"/>
      <c r="AG441" s="183"/>
    </row>
    <row r="442" spans="3:33" s="50" customFormat="1" ht="15.75" x14ac:dyDescent="0.3">
      <c r="C442" s="335" t="s">
        <v>1832</v>
      </c>
      <c r="D442" s="335"/>
      <c r="E442" s="335"/>
      <c r="F442" s="335"/>
      <c r="G442" s="335"/>
      <c r="H442" s="335"/>
      <c r="I442" s="335"/>
      <c r="J442" s="335"/>
      <c r="K442" s="335"/>
      <c r="L442" s="335"/>
      <c r="M442" s="335"/>
      <c r="N442" s="335"/>
      <c r="Q442" s="183"/>
      <c r="R442" s="183"/>
      <c r="S442" s="183"/>
      <c r="T442" s="183"/>
      <c r="U442" s="183"/>
      <c r="V442" s="183"/>
      <c r="W442" s="183"/>
      <c r="X442" s="183"/>
      <c r="Y442" s="183"/>
      <c r="Z442" s="183"/>
      <c r="AA442" s="183"/>
      <c r="AB442" s="183"/>
      <c r="AC442" s="183"/>
      <c r="AD442" s="183"/>
      <c r="AE442" s="183"/>
      <c r="AF442" s="183"/>
      <c r="AG442" s="183"/>
    </row>
    <row r="443" spans="3:33" s="50" customFormat="1" ht="15.75" customHeight="1" x14ac:dyDescent="0.3">
      <c r="C443" s="324" t="s">
        <v>1853</v>
      </c>
      <c r="D443" s="324"/>
      <c r="E443" s="324"/>
      <c r="F443" s="324"/>
      <c r="G443" s="324"/>
      <c r="H443" s="324"/>
      <c r="I443" s="324"/>
      <c r="J443" s="324"/>
      <c r="K443" s="324"/>
      <c r="L443" s="324"/>
      <c r="M443" s="324"/>
      <c r="N443" s="324"/>
      <c r="Q443" s="183"/>
      <c r="R443" s="183"/>
      <c r="S443" s="183"/>
      <c r="T443" s="183"/>
      <c r="U443" s="183"/>
      <c r="V443" s="183"/>
      <c r="W443" s="183"/>
      <c r="X443" s="183"/>
      <c r="Y443" s="183"/>
      <c r="Z443" s="183"/>
      <c r="AA443" s="183"/>
      <c r="AB443" s="183"/>
      <c r="AC443" s="183"/>
      <c r="AD443" s="183"/>
      <c r="AE443" s="183"/>
      <c r="AF443" s="183"/>
      <c r="AG443" s="183"/>
    </row>
    <row r="444" spans="3:33" s="50" customFormat="1" ht="15.75" x14ac:dyDescent="0.3">
      <c r="C444" s="335" t="s">
        <v>1854</v>
      </c>
      <c r="D444" s="335"/>
      <c r="E444" s="335"/>
      <c r="F444" s="335"/>
      <c r="G444" s="335"/>
      <c r="H444" s="335"/>
      <c r="I444" s="335"/>
      <c r="J444" s="335"/>
      <c r="K444" s="335"/>
      <c r="L444" s="335"/>
      <c r="M444" s="335"/>
      <c r="N444" s="335"/>
      <c r="Q444" s="183"/>
      <c r="R444" s="183"/>
      <c r="S444" s="183"/>
      <c r="T444" s="183"/>
      <c r="U444" s="183"/>
      <c r="V444" s="183"/>
      <c r="W444" s="183"/>
      <c r="X444" s="183"/>
      <c r="Y444" s="183"/>
      <c r="Z444" s="183"/>
      <c r="AA444" s="183"/>
      <c r="AB444" s="183"/>
      <c r="AC444" s="183"/>
      <c r="AD444" s="183"/>
      <c r="AE444" s="183"/>
      <c r="AF444" s="183"/>
      <c r="AG444" s="183"/>
    </row>
    <row r="447" spans="3:33" x14ac:dyDescent="0.25">
      <c r="J447" s="241"/>
    </row>
    <row r="448" spans="3:33" x14ac:dyDescent="0.25">
      <c r="J448" s="241"/>
      <c r="K448" s="243"/>
    </row>
    <row r="450" spans="10:11" x14ac:dyDescent="0.25">
      <c r="J450" s="242"/>
      <c r="K450" s="243"/>
    </row>
  </sheetData>
  <protectedRanges>
    <protectedRange algorithmName="SHA-512" hashValue="19r0bVvPR7yZA0UiYij7Tv1CBk3noIABvFePbLhCJ4nk3L6A+Fy+RdPPS3STf+a52x4pG2PQK4FAkXK9epnlIA==" saltValue="gQC4yrLvnbJqxYZ0KSEoZA==" spinCount="100000" sqref="C328:D331 B318:C327 F331:G331 F328:H330 H318:H327" name="Government revenues_1"/>
    <protectedRange algorithmName="SHA-512" hashValue="19r0bVvPR7yZA0UiYij7Tv1CBk3noIABvFePbLhCJ4nk3L6A+Fy+RdPPS3STf+a52x4pG2PQK4FAkXK9epnlIA==" saltValue="gQC4yrLvnbJqxYZ0KSEoZA==" spinCount="100000" sqref="I329:I331" name="Government revenues_2"/>
    <protectedRange algorithmName="SHA-512" hashValue="19r0bVvPR7yZA0UiYij7Tv1CBk3noIABvFePbLhCJ4nk3L6A+Fy+RdPPS3STf+a52x4pG2PQK4FAkXK9epnlIA==" saltValue="gQC4yrLvnbJqxYZ0KSEoZA==" spinCount="100000" sqref="G338:G386" name="Government revenues"/>
  </protectedRanges>
  <mergeCells count="22">
    <mergeCell ref="C7:N7"/>
    <mergeCell ref="C8:N8"/>
    <mergeCell ref="C9:N9"/>
    <mergeCell ref="C10:N10"/>
    <mergeCell ref="C11:N11"/>
    <mergeCell ref="C2:N2"/>
    <mergeCell ref="C3:N3"/>
    <mergeCell ref="C4:N4"/>
    <mergeCell ref="C5:N5"/>
    <mergeCell ref="C6:N6"/>
    <mergeCell ref="C444:N444"/>
    <mergeCell ref="B13:N13"/>
    <mergeCell ref="C438:N438"/>
    <mergeCell ref="C439:N439"/>
    <mergeCell ref="C440:N440"/>
    <mergeCell ref="C441:N441"/>
    <mergeCell ref="C442:N442"/>
    <mergeCell ref="C443:N443"/>
    <mergeCell ref="C437:N437"/>
    <mergeCell ref="C333:N333"/>
    <mergeCell ref="C334:N334"/>
    <mergeCell ref="C335:N335"/>
  </mergeCells>
  <dataValidations xWindow="1133" yWindow="562" count="9">
    <dataValidation type="textLength" allowBlank="1" showInputMessage="1" showErrorMessage="1" errorTitle="Please do not edit these cells" error="Please do not edit these cells" sqref="C333:N334">
      <formula1>10000</formula1>
      <formula2>50000</formula2>
    </dataValidation>
    <dataValidation type="list" allowBlank="1" showInputMessage="1" showErrorMessage="1" sqref="B318:B327">
      <formula1>Sector_list</formula1>
    </dataValidation>
    <dataValidation type="list" allowBlank="1" showInputMessage="1" showErrorMessage="1" sqref="K318:K327">
      <formula1>Simple_options_list</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318:M327">
      <formula1>"&lt;Select unit&gt;,Sm3,Sm3 o.e.,Barrels,Tonnes,oz,carats,Scf"</formula1>
    </dataValidation>
    <dataValidation type="textLength" allowBlank="1" showInputMessage="1" showErrorMessage="1" sqref="H332:J332 B437:N444 B328:G332 K328:O332 H328:J328 H330:J330 O333:O336 O388:O444 P337 N338:N386 P387 A1:A444 I1:I327 H1:H14 F1:G327 J1:M317 O1:O317 N1:N327 B1:B317 C1:E14">
      <formula1>9999999</formula1>
      <formula2>99999999</formula2>
    </dataValidation>
    <dataValidation type="decimal" operator="notBetween" allowBlank="1" showInputMessage="1" showErrorMessage="1" errorTitle="Number" error="Please only input numbers in this cell" promptTitle="In-kind volume" prompt="Please input the in-kind volume for the revenue stream if applicable." sqref="L318:L327">
      <formula1>0.1</formula1>
      <formula2>0.2</formula2>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318:J327">
      <formula1>0.1</formula1>
      <formula2>0.2</formula2>
    </dataValidation>
    <dataValidation type="whole" allowBlank="1" showInputMessage="1" showErrorMessage="1" sqref="H329:I329 H331:I331">
      <formula1>1</formula1>
      <formula2>2</formula2>
    </dataValidation>
    <dataValidation type="list" allowBlank="1" showInputMessage="1" showErrorMessage="1" sqref="G338:H386 I387">
      <formula1>Currency_code_list</formula1>
    </dataValidation>
  </dataValidations>
  <hyperlinks>
    <hyperlink ref="B13" r:id="rId1" location="r4-1" display="EITI Requirement 4.1"/>
    <hyperlink ref="C9:K9" r:id="rId2" display="If you have any questions, please contact data@eiti.org"/>
    <hyperlink ref="C440:G440" r:id="rId3" display="Give us your feedback or report a conflict in the data! Write to us at  data@eiti.org"/>
    <hyperlink ref="C439:G439" r:id="rId4" display="For the latest version of Summary data templates, see  https://eiti.org/summary-data-template"/>
  </hyperlinks>
  <pageMargins left="0.7" right="0.7" top="0.75" bottom="0.75" header="0.3" footer="0.3"/>
  <pageSetup paperSize="9" orientation="portrait" r:id="rId5"/>
  <tableParts count="1">
    <tablePart r:id="rId6"/>
  </tableParts>
  <extLst>
    <ext xmlns:x14="http://schemas.microsoft.com/office/spreadsheetml/2009/9/main" uri="{CCE6A557-97BC-4b89-ADB6-D9C93CAAB3DF}">
      <x14:dataValidations xmlns:xm="http://schemas.microsoft.com/office/excel/2006/main" xWindow="1133" yWindow="562" count="4">
        <x14:dataValidation type="list" allowBlank="1" showInputMessage="1" showErrorMessage="1" promptTitle="Company name" prompt="Input company name here._x000a__x000a_Please refrain from using acronyms, and input complete name.">
          <x14:formula1>
            <xm:f>'Part 3 - Reporting entities'!$B$50:$B$69</xm:f>
          </x14:formula1>
          <xm:sqref>H15:H327</xm:sqref>
        </x14:dataValidation>
        <x14:dataValidation type="list" allowBlank="1" showInputMessage="1" showErrorMessage="1">
          <x14:formula1>
            <xm:f>'Part 3 - Reporting entities'!$B$26:$B$46</xm:f>
          </x14:formula1>
          <xm:sqref>C15:C327</xm:sqref>
        </x14:dataValidation>
        <x14:dataValidation type="list" allowBlank="1" showInputMessage="1" showErrorMessage="1">
          <x14:formula1>
            <xm:f>'Part 3 - Reporting entities'!$B$15:$B$19</xm:f>
          </x14:formula1>
          <xm:sqref>D15:D327</xm:sqref>
        </x14:dataValidation>
        <x14:dataValidation type="list" allowBlank="1" showInputMessage="1" showErrorMessage="1">
          <x14:formula1>
            <xm:f>'Part 4 - Government revenues'!$H$22:$H$145</xm:f>
          </x14:formula1>
          <xm:sqref>E15:E327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E246"/>
  <sheetViews>
    <sheetView showGridLines="0" topLeftCell="E1" zoomScale="75" zoomScaleNormal="75" workbookViewId="0">
      <selection activeCell="O60" sqref="O60"/>
    </sheetView>
  </sheetViews>
  <sheetFormatPr defaultColWidth="9.140625" defaultRowHeight="14.25" x14ac:dyDescent="0.25"/>
  <cols>
    <col min="1" max="1" width="38.85546875" style="2" bestFit="1" customWidth="1"/>
    <col min="2" max="3" width="17.42578125" style="2" customWidth="1"/>
    <col min="4" max="7" width="26.42578125" style="2" customWidth="1"/>
    <col min="8" max="8" width="9.140625" style="2"/>
    <col min="9" max="9" width="24.42578125" style="2" customWidth="1"/>
    <col min="10" max="10" width="28.42578125" style="2" customWidth="1"/>
    <col min="11" max="11" width="20.42578125" style="2" bestFit="1" customWidth="1"/>
    <col min="12" max="13" width="9.140625" style="2"/>
    <col min="14" max="14" width="17.42578125" style="2" customWidth="1"/>
    <col min="15" max="15" width="23.42578125" style="2" customWidth="1"/>
    <col min="16" max="16" width="13.42578125" style="2" customWidth="1"/>
    <col min="17" max="18" width="9.140625" style="2"/>
    <col min="19" max="19" width="15.85546875" style="2" customWidth="1"/>
    <col min="20" max="20" width="10.85546875" style="2" customWidth="1"/>
    <col min="21" max="26" width="9.140625" style="2"/>
    <col min="27" max="27" width="10.42578125" style="2" customWidth="1"/>
    <col min="28" max="28" width="9.140625" style="2"/>
    <col min="29" max="29" width="15.42578125" style="2" customWidth="1"/>
    <col min="30" max="30" width="9.140625" style="2"/>
    <col min="31" max="31" width="16" style="2" customWidth="1"/>
    <col min="32" max="16384" width="9.140625" style="2"/>
  </cols>
  <sheetData>
    <row r="1" spans="1:31" x14ac:dyDescent="0.25">
      <c r="A1" s="1" t="s">
        <v>982</v>
      </c>
      <c r="I1" s="1" t="s">
        <v>997</v>
      </c>
      <c r="K1" s="1" t="s">
        <v>1340</v>
      </c>
      <c r="N1" s="1" t="s">
        <v>1352</v>
      </c>
      <c r="S1" s="1" t="s">
        <v>1467</v>
      </c>
      <c r="AA1" s="1" t="s">
        <v>1562</v>
      </c>
      <c r="AC1" s="1" t="s">
        <v>1568</v>
      </c>
      <c r="AE1" s="1" t="s">
        <v>1818</v>
      </c>
    </row>
    <row r="2" spans="1:31" ht="15" x14ac:dyDescent="0.25">
      <c r="A2" s="1" t="s">
        <v>735</v>
      </c>
      <c r="B2" s="1" t="s">
        <v>736</v>
      </c>
      <c r="C2" s="1" t="s">
        <v>737</v>
      </c>
      <c r="D2" s="1" t="s">
        <v>738</v>
      </c>
      <c r="E2" s="1" t="s">
        <v>1318</v>
      </c>
      <c r="F2" s="1" t="s">
        <v>1319</v>
      </c>
      <c r="G2" s="1" t="s">
        <v>1006</v>
      </c>
      <c r="I2" s="2" t="s">
        <v>998</v>
      </c>
      <c r="K2" s="2" t="s">
        <v>998</v>
      </c>
      <c r="N2" s="7" t="s">
        <v>1423</v>
      </c>
      <c r="O2" s="7" t="s">
        <v>1424</v>
      </c>
      <c r="P2" s="7" t="s">
        <v>1425</v>
      </c>
      <c r="S2" s="1" t="s">
        <v>1468</v>
      </c>
      <c r="T2" s="1" t="s">
        <v>1466</v>
      </c>
      <c r="U2" s="1" t="s">
        <v>1430</v>
      </c>
      <c r="V2" s="1" t="s">
        <v>1483</v>
      </c>
      <c r="W2" s="1" t="s">
        <v>1484</v>
      </c>
      <c r="X2" s="1" t="s">
        <v>1485</v>
      </c>
      <c r="Y2" s="1" t="s">
        <v>1486</v>
      </c>
      <c r="AA2" s="1" t="s">
        <v>1489</v>
      </c>
      <c r="AC2" s="2" t="s">
        <v>1567</v>
      </c>
      <c r="AE2" s="2" t="s">
        <v>1823</v>
      </c>
    </row>
    <row r="3" spans="1:31" x14ac:dyDescent="0.25">
      <c r="A3" s="2" t="s">
        <v>681</v>
      </c>
      <c r="B3" s="2" t="s">
        <v>682</v>
      </c>
      <c r="C3" s="2" t="s">
        <v>683</v>
      </c>
      <c r="D3" s="2" t="s">
        <v>970</v>
      </c>
      <c r="E3" s="2" t="s">
        <v>1199</v>
      </c>
      <c r="F3" s="2">
        <v>840</v>
      </c>
      <c r="G3" s="2" t="s">
        <v>1200</v>
      </c>
      <c r="I3" s="2" t="s">
        <v>1563</v>
      </c>
      <c r="K3" s="10" t="s">
        <v>1936</v>
      </c>
      <c r="N3" s="8" t="s">
        <v>1353</v>
      </c>
      <c r="O3" s="8" t="s">
        <v>1803</v>
      </c>
      <c r="P3" s="9" t="s">
        <v>1725</v>
      </c>
      <c r="S3" s="2" t="s">
        <v>1516</v>
      </c>
      <c r="T3" s="2" t="s">
        <v>1517</v>
      </c>
      <c r="U3" s="2" t="s">
        <v>1433</v>
      </c>
      <c r="V3" s="2" t="s">
        <v>1469</v>
      </c>
      <c r="W3" s="2" t="s">
        <v>1470</v>
      </c>
      <c r="X3" s="2" t="s">
        <v>1516</v>
      </c>
      <c r="Y3" s="2" t="s">
        <v>1516</v>
      </c>
      <c r="AA3" s="2" t="s">
        <v>1490</v>
      </c>
      <c r="AC3" s="2" t="s">
        <v>1569</v>
      </c>
      <c r="AE3" s="2" t="s">
        <v>1819</v>
      </c>
    </row>
    <row r="4" spans="1:31" x14ac:dyDescent="0.25">
      <c r="A4" s="2" t="s">
        <v>6</v>
      </c>
      <c r="B4" s="2" t="s">
        <v>7</v>
      </c>
      <c r="C4" s="2" t="s">
        <v>8</v>
      </c>
      <c r="D4" s="2" t="s">
        <v>739</v>
      </c>
      <c r="E4" s="2" t="s">
        <v>1009</v>
      </c>
      <c r="F4" s="2">
        <v>971</v>
      </c>
      <c r="G4" s="2" t="s">
        <v>1010</v>
      </c>
      <c r="I4" s="2" t="s">
        <v>996</v>
      </c>
      <c r="K4" s="11" t="s">
        <v>1574</v>
      </c>
      <c r="N4" s="8" t="s">
        <v>1354</v>
      </c>
      <c r="O4" s="8" t="s">
        <v>1768</v>
      </c>
      <c r="P4" s="9" t="s">
        <v>1689</v>
      </c>
      <c r="S4" s="2" t="s">
        <v>1518</v>
      </c>
      <c r="T4" s="2" t="s">
        <v>1519</v>
      </c>
      <c r="U4" s="2" t="s">
        <v>1434</v>
      </c>
      <c r="V4" s="2" t="s">
        <v>1469</v>
      </c>
      <c r="W4" s="2" t="s">
        <v>1470</v>
      </c>
      <c r="X4" s="2" t="s">
        <v>1518</v>
      </c>
      <c r="Y4" s="2" t="s">
        <v>1518</v>
      </c>
      <c r="AA4" s="2" t="s">
        <v>986</v>
      </c>
      <c r="AC4" s="2" t="s">
        <v>1570</v>
      </c>
      <c r="AE4" s="2" t="s">
        <v>1820</v>
      </c>
    </row>
    <row r="5" spans="1:31" x14ac:dyDescent="0.25">
      <c r="A5" s="2" t="s">
        <v>9</v>
      </c>
      <c r="B5" s="2" t="s">
        <v>10</v>
      </c>
      <c r="C5" s="2" t="s">
        <v>11</v>
      </c>
      <c r="D5" s="2" t="s">
        <v>740</v>
      </c>
      <c r="E5" s="2" t="s">
        <v>1080</v>
      </c>
      <c r="F5" s="2">
        <v>978</v>
      </c>
      <c r="G5" s="2" t="s">
        <v>1081</v>
      </c>
      <c r="I5" s="2" t="s">
        <v>1001</v>
      </c>
      <c r="K5" s="2" t="s">
        <v>1651</v>
      </c>
      <c r="N5" s="8" t="s">
        <v>1355</v>
      </c>
      <c r="O5" s="8" t="s">
        <v>1808</v>
      </c>
      <c r="P5" s="9" t="s">
        <v>1730</v>
      </c>
      <c r="S5" s="2" t="s">
        <v>1471</v>
      </c>
      <c r="T5" s="2" t="s">
        <v>1436</v>
      </c>
      <c r="U5" s="2" t="s">
        <v>1435</v>
      </c>
      <c r="V5" s="2" t="s">
        <v>1469</v>
      </c>
      <c r="W5" s="2" t="s">
        <v>1471</v>
      </c>
      <c r="X5" s="2" t="s">
        <v>1471</v>
      </c>
      <c r="Y5" s="2" t="s">
        <v>1471</v>
      </c>
      <c r="AA5" s="2" t="s">
        <v>987</v>
      </c>
      <c r="AC5" s="2" t="s">
        <v>1499</v>
      </c>
      <c r="AE5" s="2" t="s">
        <v>1821</v>
      </c>
    </row>
    <row r="6" spans="1:31" x14ac:dyDescent="0.25">
      <c r="A6" s="2" t="s">
        <v>12</v>
      </c>
      <c r="B6" s="2" t="s">
        <v>13</v>
      </c>
      <c r="C6" s="2" t="s">
        <v>14</v>
      </c>
      <c r="D6" s="2" t="s">
        <v>741</v>
      </c>
      <c r="E6" s="2" t="s">
        <v>1011</v>
      </c>
      <c r="F6" s="2">
        <v>8</v>
      </c>
      <c r="G6" s="2" t="s">
        <v>1012</v>
      </c>
      <c r="I6" s="2" t="s">
        <v>999</v>
      </c>
      <c r="K6" s="2" t="s">
        <v>1000</v>
      </c>
      <c r="N6" s="8" t="s">
        <v>1356</v>
      </c>
      <c r="O6" s="8" t="s">
        <v>1783</v>
      </c>
      <c r="P6" s="9" t="s">
        <v>1704</v>
      </c>
      <c r="S6" s="2" t="s">
        <v>1472</v>
      </c>
      <c r="T6" s="2" t="s">
        <v>1438</v>
      </c>
      <c r="U6" s="2" t="s">
        <v>1437</v>
      </c>
      <c r="V6" s="2" t="s">
        <v>1469</v>
      </c>
      <c r="W6" s="2" t="s">
        <v>1472</v>
      </c>
      <c r="X6" s="2" t="s">
        <v>1472</v>
      </c>
      <c r="Y6" s="2" t="s">
        <v>1472</v>
      </c>
      <c r="AA6" s="2" t="s">
        <v>988</v>
      </c>
      <c r="AC6" s="2" t="s">
        <v>1571</v>
      </c>
      <c r="AE6" s="2" t="s">
        <v>1831</v>
      </c>
    </row>
    <row r="7" spans="1:31" x14ac:dyDescent="0.25">
      <c r="A7" s="2" t="s">
        <v>15</v>
      </c>
      <c r="B7" s="2" t="s">
        <v>16</v>
      </c>
      <c r="C7" s="2" t="s">
        <v>17</v>
      </c>
      <c r="D7" s="2" t="s">
        <v>742</v>
      </c>
      <c r="E7" s="2" t="s">
        <v>1072</v>
      </c>
      <c r="F7" s="2">
        <v>12</v>
      </c>
      <c r="G7" s="2" t="s">
        <v>1073</v>
      </c>
      <c r="I7" s="2" t="s">
        <v>1000</v>
      </c>
      <c r="K7" s="2" t="s">
        <v>1575</v>
      </c>
      <c r="N7" s="8" t="s">
        <v>1357</v>
      </c>
      <c r="O7" s="8" t="s">
        <v>1785</v>
      </c>
      <c r="P7" s="9" t="s">
        <v>1706</v>
      </c>
      <c r="S7" s="2" t="s">
        <v>1520</v>
      </c>
      <c r="T7" s="2" t="s">
        <v>1521</v>
      </c>
      <c r="U7" s="2" t="s">
        <v>1439</v>
      </c>
      <c r="V7" s="2" t="s">
        <v>1469</v>
      </c>
      <c r="W7" s="2" t="s">
        <v>1473</v>
      </c>
      <c r="X7" s="2" t="s">
        <v>1520</v>
      </c>
      <c r="Y7" s="2" t="s">
        <v>1520</v>
      </c>
      <c r="AA7" s="2" t="s">
        <v>1000</v>
      </c>
      <c r="AC7" s="2" t="s">
        <v>989</v>
      </c>
      <c r="AE7" s="2" t="s">
        <v>989</v>
      </c>
    </row>
    <row r="8" spans="1:31" x14ac:dyDescent="0.25">
      <c r="A8" s="2" t="s">
        <v>18</v>
      </c>
      <c r="B8" s="2" t="s">
        <v>19</v>
      </c>
      <c r="C8" s="2" t="s">
        <v>20</v>
      </c>
      <c r="D8" s="2" t="s">
        <v>743</v>
      </c>
      <c r="E8" s="2" t="s">
        <v>1199</v>
      </c>
      <c r="F8" s="2">
        <v>840</v>
      </c>
      <c r="G8" s="2" t="s">
        <v>1200</v>
      </c>
      <c r="N8" s="8" t="s">
        <v>1358</v>
      </c>
      <c r="O8" s="8" t="s">
        <v>1801</v>
      </c>
      <c r="P8" s="9" t="s">
        <v>1723</v>
      </c>
      <c r="S8" s="2" t="s">
        <v>1522</v>
      </c>
      <c r="T8" s="2" t="s">
        <v>1523</v>
      </c>
      <c r="U8" s="2" t="s">
        <v>1440</v>
      </c>
      <c r="V8" s="2" t="s">
        <v>1469</v>
      </c>
      <c r="W8" s="2" t="s">
        <v>1473</v>
      </c>
      <c r="X8" s="2" t="s">
        <v>1522</v>
      </c>
      <c r="Y8" s="2" t="s">
        <v>1522</v>
      </c>
      <c r="AA8" s="2" t="s">
        <v>1491</v>
      </c>
      <c r="AC8" s="2" t="s">
        <v>1000</v>
      </c>
    </row>
    <row r="9" spans="1:31" x14ac:dyDescent="0.25">
      <c r="A9" s="2" t="s">
        <v>21</v>
      </c>
      <c r="B9" s="2" t="s">
        <v>22</v>
      </c>
      <c r="C9" s="2" t="s">
        <v>23</v>
      </c>
      <c r="D9" s="2" t="s">
        <v>744</v>
      </c>
      <c r="E9" s="2" t="s">
        <v>1080</v>
      </c>
      <c r="F9" s="2">
        <v>978</v>
      </c>
      <c r="G9" s="2" t="s">
        <v>1081</v>
      </c>
      <c r="I9" s="1" t="s">
        <v>1351</v>
      </c>
      <c r="N9" s="8" t="s">
        <v>1359</v>
      </c>
      <c r="O9" s="8" t="s">
        <v>1769</v>
      </c>
      <c r="P9" s="9" t="s">
        <v>1690</v>
      </c>
      <c r="S9" s="2" t="s">
        <v>1525</v>
      </c>
      <c r="T9" s="2" t="s">
        <v>1526</v>
      </c>
      <c r="U9" s="2" t="s">
        <v>1441</v>
      </c>
      <c r="V9" s="2" t="s">
        <v>1469</v>
      </c>
      <c r="W9" s="2" t="s">
        <v>1473</v>
      </c>
      <c r="X9" s="2" t="s">
        <v>1524</v>
      </c>
      <c r="Y9" s="2" t="s">
        <v>1525</v>
      </c>
      <c r="AA9" s="2" t="s">
        <v>989</v>
      </c>
    </row>
    <row r="10" spans="1:31" x14ac:dyDescent="0.25">
      <c r="A10" s="2" t="s">
        <v>24</v>
      </c>
      <c r="B10" s="2" t="s">
        <v>25</v>
      </c>
      <c r="C10" s="2" t="s">
        <v>26</v>
      </c>
      <c r="D10" s="2" t="s">
        <v>745</v>
      </c>
      <c r="E10" s="2" t="s">
        <v>1017</v>
      </c>
      <c r="F10" s="2">
        <v>973</v>
      </c>
      <c r="G10" s="2" t="s">
        <v>1018</v>
      </c>
      <c r="I10" s="209" t="s">
        <v>1318</v>
      </c>
      <c r="J10" s="209" t="s">
        <v>1319</v>
      </c>
      <c r="K10" s="210" t="s">
        <v>1006</v>
      </c>
      <c r="N10" s="8" t="s">
        <v>1360</v>
      </c>
      <c r="O10" s="8" t="s">
        <v>1789</v>
      </c>
      <c r="P10" s="9" t="s">
        <v>1711</v>
      </c>
      <c r="S10" s="2" t="s">
        <v>1527</v>
      </c>
      <c r="T10" s="2" t="s">
        <v>1528</v>
      </c>
      <c r="U10" s="2" t="s">
        <v>1442</v>
      </c>
      <c r="V10" s="2" t="s">
        <v>1469</v>
      </c>
      <c r="W10" s="2" t="s">
        <v>1473</v>
      </c>
      <c r="X10" s="2" t="s">
        <v>1524</v>
      </c>
      <c r="Y10" s="2" t="s">
        <v>1527</v>
      </c>
    </row>
    <row r="11" spans="1:31" x14ac:dyDescent="0.25">
      <c r="A11" s="2" t="s">
        <v>27</v>
      </c>
      <c r="B11" s="2" t="s">
        <v>28</v>
      </c>
      <c r="C11" s="2" t="s">
        <v>29</v>
      </c>
      <c r="D11" s="2" t="s">
        <v>746</v>
      </c>
      <c r="E11" s="2" t="s">
        <v>1209</v>
      </c>
      <c r="F11" s="2">
        <v>951</v>
      </c>
      <c r="G11" s="2" t="s">
        <v>1210</v>
      </c>
      <c r="I11" s="3" t="s">
        <v>1007</v>
      </c>
      <c r="J11" s="3">
        <v>784</v>
      </c>
      <c r="K11" s="4" t="s">
        <v>1008</v>
      </c>
      <c r="N11" s="8" t="s">
        <v>1361</v>
      </c>
      <c r="O11" s="8" t="s">
        <v>1751</v>
      </c>
      <c r="P11" s="9" t="s">
        <v>1672</v>
      </c>
      <c r="S11" s="2" t="s">
        <v>1529</v>
      </c>
      <c r="T11" s="2" t="s">
        <v>1530</v>
      </c>
      <c r="U11" s="2" t="s">
        <v>1443</v>
      </c>
      <c r="V11" s="2" t="s">
        <v>1469</v>
      </c>
      <c r="W11" s="2" t="s">
        <v>1473</v>
      </c>
      <c r="X11" s="2" t="s">
        <v>1524</v>
      </c>
      <c r="Y11" s="2" t="s">
        <v>1529</v>
      </c>
    </row>
    <row r="12" spans="1:31" x14ac:dyDescent="0.25">
      <c r="A12" s="2" t="s">
        <v>30</v>
      </c>
      <c r="B12" s="2" t="s">
        <v>31</v>
      </c>
      <c r="C12" s="2" t="s">
        <v>32</v>
      </c>
      <c r="D12" s="2" t="s">
        <v>747</v>
      </c>
      <c r="E12" s="2" t="s">
        <v>1209</v>
      </c>
      <c r="F12" s="2">
        <v>951</v>
      </c>
      <c r="G12" s="2" t="s">
        <v>1210</v>
      </c>
      <c r="I12" s="3" t="s">
        <v>1009</v>
      </c>
      <c r="J12" s="3">
        <v>971</v>
      </c>
      <c r="K12" s="4" t="s">
        <v>1010</v>
      </c>
      <c r="N12" s="8" t="s">
        <v>1362</v>
      </c>
      <c r="O12" s="8" t="s">
        <v>1780</v>
      </c>
      <c r="P12" s="9" t="s">
        <v>1701</v>
      </c>
      <c r="S12" s="2" t="s">
        <v>1531</v>
      </c>
      <c r="T12" s="2" t="s">
        <v>1532</v>
      </c>
      <c r="U12" s="2" t="s">
        <v>1444</v>
      </c>
      <c r="V12" s="2" t="s">
        <v>1469</v>
      </c>
      <c r="W12" s="2" t="s">
        <v>1474</v>
      </c>
      <c r="X12" s="2" t="s">
        <v>1531</v>
      </c>
      <c r="Y12" s="2" t="s">
        <v>1531</v>
      </c>
    </row>
    <row r="13" spans="1:31" x14ac:dyDescent="0.25">
      <c r="A13" s="2" t="s">
        <v>33</v>
      </c>
      <c r="B13" s="2" t="s">
        <v>34</v>
      </c>
      <c r="C13" s="2" t="s">
        <v>35</v>
      </c>
      <c r="D13" s="2" t="s">
        <v>748</v>
      </c>
      <c r="E13" s="2" t="s">
        <v>1019</v>
      </c>
      <c r="F13" s="2">
        <v>32</v>
      </c>
      <c r="G13" s="2" t="s">
        <v>1020</v>
      </c>
      <c r="I13" s="3" t="s">
        <v>1011</v>
      </c>
      <c r="J13" s="3">
        <v>8</v>
      </c>
      <c r="K13" s="4" t="s">
        <v>1012</v>
      </c>
      <c r="N13" s="8" t="s">
        <v>1363</v>
      </c>
      <c r="O13" s="8" t="s">
        <v>1778</v>
      </c>
      <c r="P13" s="9" t="s">
        <v>1699</v>
      </c>
      <c r="S13" s="2" t="s">
        <v>1533</v>
      </c>
      <c r="T13" s="2" t="s">
        <v>1534</v>
      </c>
      <c r="U13" s="2" t="s">
        <v>1445</v>
      </c>
      <c r="V13" s="2" t="s">
        <v>1469</v>
      </c>
      <c r="W13" s="2" t="s">
        <v>1474</v>
      </c>
      <c r="X13" s="2" t="s">
        <v>1533</v>
      </c>
      <c r="Y13" s="2" t="s">
        <v>1533</v>
      </c>
    </row>
    <row r="14" spans="1:31" x14ac:dyDescent="0.25">
      <c r="A14" s="2" t="s">
        <v>36</v>
      </c>
      <c r="B14" s="2" t="s">
        <v>37</v>
      </c>
      <c r="C14" s="2" t="s">
        <v>38</v>
      </c>
      <c r="D14" s="2" t="s">
        <v>749</v>
      </c>
      <c r="E14" s="2" t="s">
        <v>1013</v>
      </c>
      <c r="F14" s="2">
        <v>51</v>
      </c>
      <c r="G14" s="2" t="s">
        <v>1014</v>
      </c>
      <c r="I14" s="3" t="s">
        <v>1013</v>
      </c>
      <c r="J14" s="3">
        <v>51</v>
      </c>
      <c r="K14" s="4" t="s">
        <v>1014</v>
      </c>
      <c r="N14" s="8" t="s">
        <v>1364</v>
      </c>
      <c r="O14" s="8" t="s">
        <v>1804</v>
      </c>
      <c r="P14" s="9" t="s">
        <v>1726</v>
      </c>
      <c r="S14" s="2" t="s">
        <v>1535</v>
      </c>
      <c r="T14" s="2" t="s">
        <v>1536</v>
      </c>
      <c r="U14" s="2" t="s">
        <v>1446</v>
      </c>
      <c r="V14" s="2" t="s">
        <v>1469</v>
      </c>
      <c r="W14" s="2" t="s">
        <v>1474</v>
      </c>
      <c r="X14" s="2" t="s">
        <v>1535</v>
      </c>
      <c r="Y14" s="2" t="s">
        <v>1535</v>
      </c>
    </row>
    <row r="15" spans="1:31" x14ac:dyDescent="0.25">
      <c r="A15" s="2" t="s">
        <v>39</v>
      </c>
      <c r="B15" s="2" t="s">
        <v>40</v>
      </c>
      <c r="C15" s="2" t="s">
        <v>41</v>
      </c>
      <c r="D15" s="2" t="s">
        <v>750</v>
      </c>
      <c r="E15" s="2" t="s">
        <v>1023</v>
      </c>
      <c r="F15" s="2">
        <v>533</v>
      </c>
      <c r="G15" s="2" t="s">
        <v>1024</v>
      </c>
      <c r="I15" s="3" t="s">
        <v>1015</v>
      </c>
      <c r="J15" s="3">
        <v>532</v>
      </c>
      <c r="K15" s="4" t="s">
        <v>1016</v>
      </c>
      <c r="N15" s="8" t="s">
        <v>1365</v>
      </c>
      <c r="O15" s="8" t="s">
        <v>1800</v>
      </c>
      <c r="P15" s="9" t="s">
        <v>1722</v>
      </c>
      <c r="S15" s="2" t="s">
        <v>1475</v>
      </c>
      <c r="T15" s="2" t="s">
        <v>1448</v>
      </c>
      <c r="U15" s="2" t="s">
        <v>1447</v>
      </c>
      <c r="V15" s="2" t="s">
        <v>1469</v>
      </c>
      <c r="W15" s="2" t="s">
        <v>1475</v>
      </c>
      <c r="X15" s="2" t="s">
        <v>1475</v>
      </c>
      <c r="Y15" s="2" t="s">
        <v>1475</v>
      </c>
    </row>
    <row r="16" spans="1:31" x14ac:dyDescent="0.25">
      <c r="A16" s="2" t="s">
        <v>42</v>
      </c>
      <c r="B16" s="2" t="s">
        <v>43</v>
      </c>
      <c r="C16" s="2" t="s">
        <v>44</v>
      </c>
      <c r="D16" s="2" t="s">
        <v>751</v>
      </c>
      <c r="E16" s="2" t="s">
        <v>1021</v>
      </c>
      <c r="F16" s="2">
        <v>36</v>
      </c>
      <c r="G16" s="2" t="s">
        <v>1022</v>
      </c>
      <c r="I16" s="3" t="s">
        <v>1017</v>
      </c>
      <c r="J16" s="3">
        <v>973</v>
      </c>
      <c r="K16" s="4" t="s">
        <v>1018</v>
      </c>
      <c r="N16" s="8" t="s">
        <v>1366</v>
      </c>
      <c r="O16" s="8" t="s">
        <v>1807</v>
      </c>
      <c r="P16" s="9" t="s">
        <v>1729</v>
      </c>
      <c r="S16" s="2" t="s">
        <v>1477</v>
      </c>
      <c r="T16" s="2" t="s">
        <v>1450</v>
      </c>
      <c r="U16" s="2" t="s">
        <v>1449</v>
      </c>
      <c r="V16" s="2" t="s">
        <v>1476</v>
      </c>
      <c r="W16" s="2" t="s">
        <v>1477</v>
      </c>
      <c r="X16" s="2" t="s">
        <v>1477</v>
      </c>
      <c r="Y16" s="2" t="s">
        <v>1477</v>
      </c>
    </row>
    <row r="17" spans="1:25" x14ac:dyDescent="0.25">
      <c r="A17" s="2" t="s">
        <v>45</v>
      </c>
      <c r="B17" s="2" t="s">
        <v>46</v>
      </c>
      <c r="C17" s="2" t="s">
        <v>47</v>
      </c>
      <c r="D17" s="2" t="s">
        <v>752</v>
      </c>
      <c r="E17" s="2" t="s">
        <v>1080</v>
      </c>
      <c r="F17" s="2">
        <v>978</v>
      </c>
      <c r="G17" s="2" t="s">
        <v>1081</v>
      </c>
      <c r="I17" s="3" t="s">
        <v>1019</v>
      </c>
      <c r="J17" s="3">
        <v>32</v>
      </c>
      <c r="K17" s="4" t="s">
        <v>1020</v>
      </c>
      <c r="N17" s="8" t="s">
        <v>1367</v>
      </c>
      <c r="O17" s="8" t="s">
        <v>1774</v>
      </c>
      <c r="P17" s="9" t="s">
        <v>1695</v>
      </c>
      <c r="S17" s="2" t="s">
        <v>1501</v>
      </c>
      <c r="T17" s="2" t="s">
        <v>1537</v>
      </c>
      <c r="U17" s="2" t="s">
        <v>1451</v>
      </c>
      <c r="V17" s="2" t="s">
        <v>1478</v>
      </c>
      <c r="W17" s="2" t="s">
        <v>1479</v>
      </c>
      <c r="X17" s="2" t="s">
        <v>1500</v>
      </c>
      <c r="Y17" s="2" t="s">
        <v>1501</v>
      </c>
    </row>
    <row r="18" spans="1:25" x14ac:dyDescent="0.25">
      <c r="A18" s="2" t="s">
        <v>48</v>
      </c>
      <c r="B18" s="2" t="s">
        <v>49</v>
      </c>
      <c r="C18" s="2" t="s">
        <v>50</v>
      </c>
      <c r="D18" s="2" t="s">
        <v>753</v>
      </c>
      <c r="E18" s="2" t="s">
        <v>1025</v>
      </c>
      <c r="F18" s="2">
        <v>944</v>
      </c>
      <c r="G18" s="2" t="s">
        <v>1026</v>
      </c>
      <c r="I18" s="3" t="s">
        <v>1021</v>
      </c>
      <c r="J18" s="3">
        <v>36</v>
      </c>
      <c r="K18" s="4" t="s">
        <v>1022</v>
      </c>
      <c r="N18" s="8" t="s">
        <v>1368</v>
      </c>
      <c r="O18" s="8" t="s">
        <v>1764</v>
      </c>
      <c r="P18" s="9" t="s">
        <v>1685</v>
      </c>
      <c r="S18" s="2" t="s">
        <v>1502</v>
      </c>
      <c r="T18" s="2" t="s">
        <v>1538</v>
      </c>
      <c r="U18" s="2" t="s">
        <v>1452</v>
      </c>
      <c r="V18" s="2" t="s">
        <v>1478</v>
      </c>
      <c r="W18" s="2" t="s">
        <v>1479</v>
      </c>
      <c r="X18" s="2" t="s">
        <v>1500</v>
      </c>
      <c r="Y18" s="2" t="s">
        <v>1502</v>
      </c>
    </row>
    <row r="19" spans="1:25" x14ac:dyDescent="0.25">
      <c r="A19" s="2" t="s">
        <v>51</v>
      </c>
      <c r="B19" s="2" t="s">
        <v>52</v>
      </c>
      <c r="C19" s="2" t="s">
        <v>53</v>
      </c>
      <c r="D19" s="2" t="s">
        <v>754</v>
      </c>
      <c r="E19" s="2" t="s">
        <v>1044</v>
      </c>
      <c r="F19" s="2">
        <v>44</v>
      </c>
      <c r="G19" s="2" t="s">
        <v>1045</v>
      </c>
      <c r="I19" s="3" t="s">
        <v>1023</v>
      </c>
      <c r="J19" s="3">
        <v>533</v>
      </c>
      <c r="K19" s="4" t="s">
        <v>1024</v>
      </c>
      <c r="N19" s="8" t="s">
        <v>1369</v>
      </c>
      <c r="O19" s="8" t="s">
        <v>1792</v>
      </c>
      <c r="P19" s="9" t="s">
        <v>1714</v>
      </c>
      <c r="S19" s="2" t="s">
        <v>1503</v>
      </c>
      <c r="T19" s="2" t="s">
        <v>1539</v>
      </c>
      <c r="U19" s="2" t="s">
        <v>1453</v>
      </c>
      <c r="V19" s="2" t="s">
        <v>1478</v>
      </c>
      <c r="W19" s="2" t="s">
        <v>1479</v>
      </c>
      <c r="X19" s="2" t="s">
        <v>1503</v>
      </c>
      <c r="Y19" s="2" t="s">
        <v>1503</v>
      </c>
    </row>
    <row r="20" spans="1:25" x14ac:dyDescent="0.25">
      <c r="A20" s="2" t="s">
        <v>54</v>
      </c>
      <c r="B20" s="2" t="s">
        <v>55</v>
      </c>
      <c r="C20" s="2" t="s">
        <v>56</v>
      </c>
      <c r="D20" s="2" t="s">
        <v>755</v>
      </c>
      <c r="E20" s="2" t="s">
        <v>1033</v>
      </c>
      <c r="F20" s="2">
        <v>48</v>
      </c>
      <c r="G20" s="2" t="s">
        <v>1034</v>
      </c>
      <c r="I20" s="3" t="s">
        <v>1025</v>
      </c>
      <c r="J20" s="3">
        <v>944</v>
      </c>
      <c r="K20" s="4" t="s">
        <v>1026</v>
      </c>
      <c r="N20" s="8" t="s">
        <v>1370</v>
      </c>
      <c r="O20" s="8" t="s">
        <v>1760</v>
      </c>
      <c r="P20" s="9" t="s">
        <v>1681</v>
      </c>
      <c r="S20" s="2" t="s">
        <v>1505</v>
      </c>
      <c r="T20" s="2" t="s">
        <v>1540</v>
      </c>
      <c r="U20" s="2" t="s">
        <v>1454</v>
      </c>
      <c r="V20" s="2" t="s">
        <v>1478</v>
      </c>
      <c r="W20" s="2" t="s">
        <v>1479</v>
      </c>
      <c r="X20" s="2" t="s">
        <v>1504</v>
      </c>
      <c r="Y20" s="2" t="s">
        <v>1505</v>
      </c>
    </row>
    <row r="21" spans="1:25" x14ac:dyDescent="0.25">
      <c r="A21" s="2" t="s">
        <v>57</v>
      </c>
      <c r="B21" s="2" t="s">
        <v>58</v>
      </c>
      <c r="C21" s="2" t="s">
        <v>59</v>
      </c>
      <c r="D21" s="2" t="s">
        <v>756</v>
      </c>
      <c r="E21" s="2" t="s">
        <v>1030</v>
      </c>
      <c r="F21" s="2">
        <v>50</v>
      </c>
      <c r="G21" s="2" t="s">
        <v>1031</v>
      </c>
      <c r="I21" s="3" t="s">
        <v>1027</v>
      </c>
      <c r="J21" s="3">
        <v>977</v>
      </c>
      <c r="K21" s="4" t="s">
        <v>1028</v>
      </c>
      <c r="N21" s="8" t="s">
        <v>1371</v>
      </c>
      <c r="O21" s="8" t="s">
        <v>1784</v>
      </c>
      <c r="P21" s="9" t="s">
        <v>1705</v>
      </c>
      <c r="S21" s="2" t="s">
        <v>1506</v>
      </c>
      <c r="T21" s="2" t="s">
        <v>1541</v>
      </c>
      <c r="U21" s="2" t="s">
        <v>1455</v>
      </c>
      <c r="V21" s="2" t="s">
        <v>1478</v>
      </c>
      <c r="W21" s="2" t="s">
        <v>1479</v>
      </c>
      <c r="X21" s="2" t="s">
        <v>1504</v>
      </c>
      <c r="Y21" s="2" t="s">
        <v>1506</v>
      </c>
    </row>
    <row r="22" spans="1:25" x14ac:dyDescent="0.25">
      <c r="A22" s="2" t="s">
        <v>60</v>
      </c>
      <c r="B22" s="2" t="s">
        <v>61</v>
      </c>
      <c r="C22" s="2" t="s">
        <v>62</v>
      </c>
      <c r="D22" s="2" t="s">
        <v>757</v>
      </c>
      <c r="E22" s="2" t="s">
        <v>1029</v>
      </c>
      <c r="F22" s="2">
        <v>52</v>
      </c>
      <c r="G22" s="2" t="s">
        <v>1215</v>
      </c>
      <c r="I22" s="3" t="s">
        <v>1029</v>
      </c>
      <c r="J22" s="3">
        <v>52</v>
      </c>
      <c r="K22" s="4" t="s">
        <v>1215</v>
      </c>
      <c r="N22" s="8" t="s">
        <v>1372</v>
      </c>
      <c r="O22" s="8" t="s">
        <v>1766</v>
      </c>
      <c r="P22" s="9" t="s">
        <v>1687</v>
      </c>
      <c r="S22" s="2" t="s">
        <v>1542</v>
      </c>
      <c r="T22" s="2" t="s">
        <v>1543</v>
      </c>
      <c r="U22" s="2" t="s">
        <v>1456</v>
      </c>
      <c r="V22" s="2" t="s">
        <v>1478</v>
      </c>
      <c r="W22" s="2" t="s">
        <v>1479</v>
      </c>
      <c r="X22" s="2" t="s">
        <v>1504</v>
      </c>
      <c r="Y22" s="2" t="s">
        <v>1507</v>
      </c>
    </row>
    <row r="23" spans="1:25" x14ac:dyDescent="0.25">
      <c r="A23" s="2" t="s">
        <v>63</v>
      </c>
      <c r="B23" s="2" t="s">
        <v>64</v>
      </c>
      <c r="C23" s="2" t="s">
        <v>65</v>
      </c>
      <c r="D23" s="2" t="s">
        <v>758</v>
      </c>
      <c r="E23" s="2" t="s">
        <v>1219</v>
      </c>
      <c r="F23" s="2">
        <v>974</v>
      </c>
      <c r="G23" s="2" t="s">
        <v>1220</v>
      </c>
      <c r="I23" s="3" t="s">
        <v>1030</v>
      </c>
      <c r="J23" s="3">
        <v>50</v>
      </c>
      <c r="K23" s="4" t="s">
        <v>1031</v>
      </c>
      <c r="N23" s="8" t="s">
        <v>1373</v>
      </c>
      <c r="O23" s="8" t="s">
        <v>1772</v>
      </c>
      <c r="P23" s="9" t="s">
        <v>1693</v>
      </c>
      <c r="S23" s="2" t="s">
        <v>1544</v>
      </c>
      <c r="T23" s="2" t="s">
        <v>1545</v>
      </c>
      <c r="U23" s="2" t="s">
        <v>1457</v>
      </c>
      <c r="V23" s="2" t="s">
        <v>1478</v>
      </c>
      <c r="W23" s="2" t="s">
        <v>1479</v>
      </c>
      <c r="X23" s="2" t="s">
        <v>1504</v>
      </c>
      <c r="Y23" s="2" t="s">
        <v>1507</v>
      </c>
    </row>
    <row r="24" spans="1:25" x14ac:dyDescent="0.25">
      <c r="A24" s="2" t="s">
        <v>66</v>
      </c>
      <c r="B24" s="2" t="s">
        <v>67</v>
      </c>
      <c r="C24" s="2" t="s">
        <v>68</v>
      </c>
      <c r="D24" s="2" t="s">
        <v>759</v>
      </c>
      <c r="E24" s="2" t="s">
        <v>1080</v>
      </c>
      <c r="F24" s="2">
        <v>978</v>
      </c>
      <c r="G24" s="2" t="s">
        <v>1081</v>
      </c>
      <c r="I24" s="3" t="s">
        <v>1032</v>
      </c>
      <c r="J24" s="3">
        <v>975</v>
      </c>
      <c r="K24" s="4" t="s">
        <v>1216</v>
      </c>
      <c r="N24" s="8" t="s">
        <v>1374</v>
      </c>
      <c r="O24" s="8" t="s">
        <v>1802</v>
      </c>
      <c r="P24" s="9" t="s">
        <v>1724</v>
      </c>
      <c r="S24" s="2" t="s">
        <v>1509</v>
      </c>
      <c r="T24" s="2" t="s">
        <v>1546</v>
      </c>
      <c r="U24" s="2" t="s">
        <v>1458</v>
      </c>
      <c r="V24" s="2" t="s">
        <v>1478</v>
      </c>
      <c r="W24" s="2" t="s">
        <v>1479</v>
      </c>
      <c r="X24" s="2" t="s">
        <v>1504</v>
      </c>
      <c r="Y24" s="2" t="s">
        <v>1509</v>
      </c>
    </row>
    <row r="25" spans="1:25" x14ac:dyDescent="0.25">
      <c r="A25" s="2" t="s">
        <v>69</v>
      </c>
      <c r="B25" s="2" t="s">
        <v>70</v>
      </c>
      <c r="C25" s="2" t="s">
        <v>71</v>
      </c>
      <c r="D25" s="2" t="s">
        <v>760</v>
      </c>
      <c r="E25" s="2" t="s">
        <v>1049</v>
      </c>
      <c r="F25" s="2">
        <v>84</v>
      </c>
      <c r="G25" s="2" t="s">
        <v>1050</v>
      </c>
      <c r="I25" s="3" t="s">
        <v>1033</v>
      </c>
      <c r="J25" s="3">
        <v>48</v>
      </c>
      <c r="K25" s="4" t="s">
        <v>1034</v>
      </c>
      <c r="N25" s="8" t="s">
        <v>1375</v>
      </c>
      <c r="O25" s="8" t="s">
        <v>1797</v>
      </c>
      <c r="P25" s="9" t="s">
        <v>1719</v>
      </c>
      <c r="S25" s="2" t="s">
        <v>1510</v>
      </c>
      <c r="T25" s="2" t="s">
        <v>1547</v>
      </c>
      <c r="U25" s="2" t="s">
        <v>1459</v>
      </c>
      <c r="V25" s="2" t="s">
        <v>1478</v>
      </c>
      <c r="W25" s="2" t="s">
        <v>1479</v>
      </c>
      <c r="X25" s="2" t="s">
        <v>1504</v>
      </c>
      <c r="Y25" s="2" t="s">
        <v>1510</v>
      </c>
    </row>
    <row r="26" spans="1:25" x14ac:dyDescent="0.25">
      <c r="A26" s="2" t="s">
        <v>72</v>
      </c>
      <c r="B26" s="2" t="s">
        <v>73</v>
      </c>
      <c r="C26" s="2" t="s">
        <v>74</v>
      </c>
      <c r="D26" s="2" t="s">
        <v>761</v>
      </c>
      <c r="E26" s="2" t="s">
        <v>1211</v>
      </c>
      <c r="F26" s="2">
        <v>952</v>
      </c>
      <c r="G26" s="2" t="s">
        <v>1314</v>
      </c>
      <c r="I26" s="3" t="s">
        <v>1035</v>
      </c>
      <c r="J26" s="3">
        <v>108</v>
      </c>
      <c r="K26" s="4" t="s">
        <v>1036</v>
      </c>
      <c r="N26" s="8" t="s">
        <v>1376</v>
      </c>
      <c r="O26" s="8" t="s">
        <v>1747</v>
      </c>
      <c r="P26" s="9" t="s">
        <v>1668</v>
      </c>
      <c r="S26" s="2" t="s">
        <v>1511</v>
      </c>
      <c r="T26" s="2" t="s">
        <v>1548</v>
      </c>
      <c r="U26" s="2" t="s">
        <v>1460</v>
      </c>
      <c r="V26" s="2" t="s">
        <v>1478</v>
      </c>
      <c r="W26" s="2" t="s">
        <v>1480</v>
      </c>
      <c r="X26" s="2" t="s">
        <v>1511</v>
      </c>
      <c r="Y26" s="2" t="s">
        <v>1511</v>
      </c>
    </row>
    <row r="27" spans="1:25" x14ac:dyDescent="0.25">
      <c r="A27" s="2" t="s">
        <v>75</v>
      </c>
      <c r="B27" s="2" t="s">
        <v>76</v>
      </c>
      <c r="C27" s="2" t="s">
        <v>77</v>
      </c>
      <c r="D27" s="2" t="s">
        <v>762</v>
      </c>
      <c r="E27" s="2" t="s">
        <v>1037</v>
      </c>
      <c r="F27" s="2">
        <v>60</v>
      </c>
      <c r="G27" s="2" t="s">
        <v>1038</v>
      </c>
      <c r="I27" s="3" t="s">
        <v>1037</v>
      </c>
      <c r="J27" s="3">
        <v>60</v>
      </c>
      <c r="K27" s="4" t="s">
        <v>1038</v>
      </c>
      <c r="N27" s="8" t="s">
        <v>1377</v>
      </c>
      <c r="O27" s="8" t="s">
        <v>1775</v>
      </c>
      <c r="P27" s="9" t="s">
        <v>1696</v>
      </c>
      <c r="S27" s="2" t="s">
        <v>1508</v>
      </c>
      <c r="T27" s="2" t="s">
        <v>1549</v>
      </c>
      <c r="U27" s="2" t="s">
        <v>1461</v>
      </c>
      <c r="V27" s="2" t="s">
        <v>1478</v>
      </c>
      <c r="W27" s="2" t="s">
        <v>1480</v>
      </c>
      <c r="X27" s="2" t="s">
        <v>1508</v>
      </c>
      <c r="Y27" s="2" t="s">
        <v>1508</v>
      </c>
    </row>
    <row r="28" spans="1:25" x14ac:dyDescent="0.25">
      <c r="A28" s="2" t="s">
        <v>78</v>
      </c>
      <c r="B28" s="2" t="s">
        <v>79</v>
      </c>
      <c r="C28" s="2" t="s">
        <v>80</v>
      </c>
      <c r="D28" s="2" t="s">
        <v>763</v>
      </c>
      <c r="E28" s="2" t="s">
        <v>80</v>
      </c>
      <c r="F28" s="2">
        <v>64</v>
      </c>
      <c r="G28" s="2" t="s">
        <v>1046</v>
      </c>
      <c r="I28" s="3" t="s">
        <v>1039</v>
      </c>
      <c r="J28" s="3">
        <v>96</v>
      </c>
      <c r="K28" s="4" t="s">
        <v>1040</v>
      </c>
      <c r="N28" s="8" t="s">
        <v>1378</v>
      </c>
      <c r="O28" s="8" t="s">
        <v>1786</v>
      </c>
      <c r="P28" s="9" t="s">
        <v>1707</v>
      </c>
      <c r="S28" s="2" t="s">
        <v>1481</v>
      </c>
      <c r="T28" s="2" t="s">
        <v>1463</v>
      </c>
      <c r="U28" s="2" t="s">
        <v>1462</v>
      </c>
      <c r="V28" s="2" t="s">
        <v>1478</v>
      </c>
      <c r="W28" s="2" t="s">
        <v>1481</v>
      </c>
      <c r="X28" s="2" t="s">
        <v>1481</v>
      </c>
      <c r="Y28" s="2" t="s">
        <v>1481</v>
      </c>
    </row>
    <row r="29" spans="1:25" x14ac:dyDescent="0.25">
      <c r="A29" s="2" t="s">
        <v>81</v>
      </c>
      <c r="B29" s="2" t="s">
        <v>82</v>
      </c>
      <c r="C29" s="2" t="s">
        <v>83</v>
      </c>
      <c r="D29" s="2" t="s">
        <v>764</v>
      </c>
      <c r="E29" s="2" t="s">
        <v>1041</v>
      </c>
      <c r="F29" s="2">
        <v>68</v>
      </c>
      <c r="G29" s="2" t="s">
        <v>1217</v>
      </c>
      <c r="I29" s="3" t="s">
        <v>1041</v>
      </c>
      <c r="J29" s="3">
        <v>68</v>
      </c>
      <c r="K29" s="4" t="s">
        <v>1217</v>
      </c>
      <c r="N29" s="8" t="s">
        <v>1379</v>
      </c>
      <c r="O29" s="8" t="s">
        <v>1781</v>
      </c>
      <c r="P29" s="9" t="s">
        <v>1702</v>
      </c>
      <c r="S29" s="2" t="s">
        <v>1482</v>
      </c>
      <c r="T29" s="2" t="s">
        <v>1465</v>
      </c>
      <c r="U29" s="2" t="s">
        <v>1464</v>
      </c>
      <c r="V29" s="2" t="s">
        <v>1478</v>
      </c>
      <c r="W29" s="2" t="s">
        <v>1482</v>
      </c>
      <c r="X29" s="2" t="s">
        <v>1482</v>
      </c>
      <c r="Y29" s="2" t="s">
        <v>1482</v>
      </c>
    </row>
    <row r="30" spans="1:25" x14ac:dyDescent="0.25">
      <c r="A30" s="2" t="s">
        <v>84</v>
      </c>
      <c r="B30" s="2" t="s">
        <v>85</v>
      </c>
      <c r="C30" s="2" t="s">
        <v>86</v>
      </c>
      <c r="D30" s="2" t="s">
        <v>765</v>
      </c>
      <c r="E30" s="2" t="s">
        <v>1027</v>
      </c>
      <c r="F30" s="2">
        <v>977</v>
      </c>
      <c r="G30" s="2" t="s">
        <v>1028</v>
      </c>
      <c r="I30" s="3" t="s">
        <v>1042</v>
      </c>
      <c r="J30" s="3">
        <v>986</v>
      </c>
      <c r="K30" s="4" t="s">
        <v>1043</v>
      </c>
      <c r="N30" s="8" t="s">
        <v>1380</v>
      </c>
      <c r="O30" s="8" t="s">
        <v>1779</v>
      </c>
      <c r="P30" s="9" t="s">
        <v>1700</v>
      </c>
      <c r="S30" s="2" t="s">
        <v>1487</v>
      </c>
      <c r="T30" s="2" t="s">
        <v>1487</v>
      </c>
      <c r="U30" s="2" t="s">
        <v>1487</v>
      </c>
      <c r="V30" s="2" t="s">
        <v>1487</v>
      </c>
      <c r="W30" s="2" t="s">
        <v>1487</v>
      </c>
      <c r="X30" s="2" t="s">
        <v>1487</v>
      </c>
      <c r="Y30" s="2" t="s">
        <v>1487</v>
      </c>
    </row>
    <row r="31" spans="1:25" x14ac:dyDescent="0.25">
      <c r="A31" s="2" t="s">
        <v>87</v>
      </c>
      <c r="B31" s="2" t="s">
        <v>88</v>
      </c>
      <c r="C31" s="2" t="s">
        <v>89</v>
      </c>
      <c r="D31" s="2" t="s">
        <v>766</v>
      </c>
      <c r="E31" s="2" t="s">
        <v>1047</v>
      </c>
      <c r="F31" s="2">
        <v>72</v>
      </c>
      <c r="G31" s="2" t="s">
        <v>1048</v>
      </c>
      <c r="I31" s="3" t="s">
        <v>1044</v>
      </c>
      <c r="J31" s="3">
        <v>44</v>
      </c>
      <c r="K31" s="4" t="s">
        <v>1045</v>
      </c>
      <c r="N31" s="8" t="s">
        <v>1381</v>
      </c>
      <c r="O31" s="8" t="s">
        <v>1762</v>
      </c>
      <c r="P31" s="9" t="s">
        <v>1683</v>
      </c>
    </row>
    <row r="32" spans="1:25" x14ac:dyDescent="0.25">
      <c r="A32" s="2" t="s">
        <v>90</v>
      </c>
      <c r="B32" s="2" t="s">
        <v>91</v>
      </c>
      <c r="C32" s="2" t="s">
        <v>92</v>
      </c>
      <c r="D32" s="2" t="s">
        <v>767</v>
      </c>
      <c r="E32" s="2" t="s">
        <v>1042</v>
      </c>
      <c r="F32" s="2">
        <v>986</v>
      </c>
      <c r="G32" s="2" t="s">
        <v>1043</v>
      </c>
      <c r="I32" s="3" t="s">
        <v>80</v>
      </c>
      <c r="J32" s="3">
        <v>64</v>
      </c>
      <c r="K32" s="4" t="s">
        <v>1046</v>
      </c>
      <c r="N32" s="8" t="s">
        <v>1382</v>
      </c>
      <c r="O32" s="8" t="s">
        <v>1776</v>
      </c>
      <c r="P32" s="9" t="s">
        <v>1697</v>
      </c>
    </row>
    <row r="33" spans="1:16" x14ac:dyDescent="0.25">
      <c r="A33" s="2" t="s">
        <v>96</v>
      </c>
      <c r="B33" s="2" t="s">
        <v>97</v>
      </c>
      <c r="C33" s="2" t="s">
        <v>98</v>
      </c>
      <c r="D33" s="2" t="s">
        <v>769</v>
      </c>
      <c r="E33" s="2" t="s">
        <v>1199</v>
      </c>
      <c r="F33" s="2">
        <v>840</v>
      </c>
      <c r="G33" s="2" t="s">
        <v>1200</v>
      </c>
      <c r="I33" s="3" t="s">
        <v>1047</v>
      </c>
      <c r="J33" s="3">
        <v>72</v>
      </c>
      <c r="K33" s="4" t="s">
        <v>1048</v>
      </c>
      <c r="N33" s="8" t="s">
        <v>1383</v>
      </c>
      <c r="O33" s="8" t="s">
        <v>1767</v>
      </c>
      <c r="P33" s="9" t="s">
        <v>1688</v>
      </c>
    </row>
    <row r="34" spans="1:16" x14ac:dyDescent="0.25">
      <c r="A34" s="2" t="s">
        <v>93</v>
      </c>
      <c r="B34" s="2" t="s">
        <v>94</v>
      </c>
      <c r="C34" s="2" t="s">
        <v>95</v>
      </c>
      <c r="D34" s="2" t="s">
        <v>768</v>
      </c>
      <c r="E34" s="2" t="s">
        <v>1199</v>
      </c>
      <c r="F34" s="2">
        <v>840</v>
      </c>
      <c r="G34" s="2" t="s">
        <v>1200</v>
      </c>
      <c r="I34" s="3" t="s">
        <v>1219</v>
      </c>
      <c r="J34" s="3">
        <v>974</v>
      </c>
      <c r="K34" s="4" t="s">
        <v>1220</v>
      </c>
      <c r="N34" s="8" t="s">
        <v>1384</v>
      </c>
      <c r="O34" s="8" t="s">
        <v>1773</v>
      </c>
      <c r="P34" s="9" t="s">
        <v>1694</v>
      </c>
    </row>
    <row r="35" spans="1:16" x14ac:dyDescent="0.25">
      <c r="A35" s="2" t="s">
        <v>99</v>
      </c>
      <c r="B35" s="2" t="s">
        <v>100</v>
      </c>
      <c r="C35" s="2" t="s">
        <v>101</v>
      </c>
      <c r="D35" s="2" t="s">
        <v>770</v>
      </c>
      <c r="E35" s="2" t="s">
        <v>1039</v>
      </c>
      <c r="F35" s="2">
        <v>96</v>
      </c>
      <c r="G35" s="2" t="s">
        <v>1040</v>
      </c>
      <c r="I35" s="3" t="s">
        <v>1049</v>
      </c>
      <c r="J35" s="3">
        <v>84</v>
      </c>
      <c r="K35" s="4" t="s">
        <v>1050</v>
      </c>
      <c r="N35" s="8" t="s">
        <v>1385</v>
      </c>
      <c r="O35" s="8" t="s">
        <v>1757</v>
      </c>
      <c r="P35" s="9" t="s">
        <v>1678</v>
      </c>
    </row>
    <row r="36" spans="1:16" x14ac:dyDescent="0.25">
      <c r="A36" s="2" t="s">
        <v>102</v>
      </c>
      <c r="B36" s="2" t="s">
        <v>103</v>
      </c>
      <c r="C36" s="2" t="s">
        <v>104</v>
      </c>
      <c r="D36" s="2" t="s">
        <v>771</v>
      </c>
      <c r="E36" s="2" t="s">
        <v>1032</v>
      </c>
      <c r="F36" s="2">
        <v>975</v>
      </c>
      <c r="G36" s="2" t="s">
        <v>1216</v>
      </c>
      <c r="I36" s="3" t="s">
        <v>1051</v>
      </c>
      <c r="J36" s="3">
        <v>124</v>
      </c>
      <c r="K36" s="4" t="s">
        <v>1052</v>
      </c>
      <c r="N36" s="8" t="s">
        <v>1386</v>
      </c>
      <c r="O36" s="8" t="s">
        <v>1787</v>
      </c>
      <c r="P36" s="9" t="s">
        <v>1708</v>
      </c>
    </row>
    <row r="37" spans="1:16" x14ac:dyDescent="0.25">
      <c r="A37" s="2" t="s">
        <v>105</v>
      </c>
      <c r="B37" s="2" t="s">
        <v>106</v>
      </c>
      <c r="C37" s="2" t="s">
        <v>107</v>
      </c>
      <c r="D37" s="2" t="s">
        <v>772</v>
      </c>
      <c r="E37" s="2" t="s">
        <v>1211</v>
      </c>
      <c r="F37" s="2">
        <v>952</v>
      </c>
      <c r="G37" s="2" t="s">
        <v>1314</v>
      </c>
      <c r="I37" s="3" t="s">
        <v>1053</v>
      </c>
      <c r="J37" s="3">
        <v>976</v>
      </c>
      <c r="K37" s="4" t="s">
        <v>1054</v>
      </c>
      <c r="N37" s="8" t="s">
        <v>1387</v>
      </c>
      <c r="O37" s="8" t="s">
        <v>1755</v>
      </c>
      <c r="P37" s="9" t="s">
        <v>1676</v>
      </c>
    </row>
    <row r="38" spans="1:16" x14ac:dyDescent="0.25">
      <c r="A38" s="2" t="s">
        <v>108</v>
      </c>
      <c r="B38" s="2" t="s">
        <v>109</v>
      </c>
      <c r="C38" s="2" t="s">
        <v>110</v>
      </c>
      <c r="D38" s="2" t="s">
        <v>773</v>
      </c>
      <c r="E38" s="2" t="s">
        <v>1035</v>
      </c>
      <c r="F38" s="2">
        <v>108</v>
      </c>
      <c r="G38" s="2" t="s">
        <v>1036</v>
      </c>
      <c r="I38" s="3" t="s">
        <v>1055</v>
      </c>
      <c r="J38" s="3">
        <v>756</v>
      </c>
      <c r="K38" s="4" t="s">
        <v>1056</v>
      </c>
      <c r="N38" s="8" t="s">
        <v>1388</v>
      </c>
      <c r="O38" s="8" t="s">
        <v>1746</v>
      </c>
      <c r="P38" s="9" t="s">
        <v>1667</v>
      </c>
    </row>
    <row r="39" spans="1:16" x14ac:dyDescent="0.25">
      <c r="A39" s="2" t="s">
        <v>111</v>
      </c>
      <c r="B39" s="2" t="s">
        <v>112</v>
      </c>
      <c r="C39" s="2" t="s">
        <v>113</v>
      </c>
      <c r="D39" s="2" t="s">
        <v>774</v>
      </c>
      <c r="E39" s="2" t="s">
        <v>1118</v>
      </c>
      <c r="F39" s="2">
        <v>116</v>
      </c>
      <c r="G39" s="2" t="s">
        <v>1248</v>
      </c>
      <c r="I39" s="3" t="s">
        <v>1057</v>
      </c>
      <c r="J39" s="3">
        <v>990</v>
      </c>
      <c r="K39" s="4" t="s">
        <v>1221</v>
      </c>
      <c r="N39" s="8" t="s">
        <v>1389</v>
      </c>
      <c r="O39" s="8" t="s">
        <v>1770</v>
      </c>
      <c r="P39" s="9" t="s">
        <v>1691</v>
      </c>
    </row>
    <row r="40" spans="1:16" x14ac:dyDescent="0.25">
      <c r="A40" s="2" t="s">
        <v>114</v>
      </c>
      <c r="B40" s="2" t="s">
        <v>115</v>
      </c>
      <c r="C40" s="2" t="s">
        <v>116</v>
      </c>
      <c r="D40" s="2" t="s">
        <v>775</v>
      </c>
      <c r="E40" s="2" t="s">
        <v>1208</v>
      </c>
      <c r="F40" s="2">
        <v>950</v>
      </c>
      <c r="G40" s="2" t="s">
        <v>1320</v>
      </c>
      <c r="I40" s="3" t="s">
        <v>1222</v>
      </c>
      <c r="J40" s="3">
        <v>0</v>
      </c>
      <c r="K40" s="4" t="s">
        <v>1223</v>
      </c>
      <c r="N40" s="8" t="s">
        <v>1390</v>
      </c>
      <c r="O40" s="8" t="s">
        <v>1814</v>
      </c>
      <c r="P40" s="9" t="s">
        <v>1736</v>
      </c>
    </row>
    <row r="41" spans="1:16" x14ac:dyDescent="0.25">
      <c r="A41" s="2" t="s">
        <v>117</v>
      </c>
      <c r="B41" s="2" t="s">
        <v>118</v>
      </c>
      <c r="C41" s="2" t="s">
        <v>119</v>
      </c>
      <c r="D41" s="2" t="s">
        <v>776</v>
      </c>
      <c r="E41" s="2" t="s">
        <v>1051</v>
      </c>
      <c r="F41" s="2">
        <v>124</v>
      </c>
      <c r="G41" s="2" t="s">
        <v>1052</v>
      </c>
      <c r="I41" s="3" t="s">
        <v>1058</v>
      </c>
      <c r="J41" s="3">
        <v>170</v>
      </c>
      <c r="K41" s="4" t="s">
        <v>1059</v>
      </c>
      <c r="N41" s="8" t="s">
        <v>1391</v>
      </c>
      <c r="O41" s="8" t="s">
        <v>1810</v>
      </c>
      <c r="P41" s="9" t="s">
        <v>1732</v>
      </c>
    </row>
    <row r="42" spans="1:16" x14ac:dyDescent="0.25">
      <c r="A42" s="2" t="s">
        <v>120</v>
      </c>
      <c r="B42" s="2" t="s">
        <v>121</v>
      </c>
      <c r="C42" s="2" t="s">
        <v>122</v>
      </c>
      <c r="D42" s="2" t="s">
        <v>777</v>
      </c>
      <c r="E42" s="2" t="s">
        <v>1063</v>
      </c>
      <c r="F42" s="2">
        <v>132</v>
      </c>
      <c r="G42" s="2" t="s">
        <v>1225</v>
      </c>
      <c r="I42" s="3" t="s">
        <v>1060</v>
      </c>
      <c r="J42" s="3">
        <v>188</v>
      </c>
      <c r="K42" s="4" t="s">
        <v>1061</v>
      </c>
      <c r="N42" s="8" t="s">
        <v>1392</v>
      </c>
      <c r="O42" s="8" t="s">
        <v>1752</v>
      </c>
      <c r="P42" s="9" t="s">
        <v>1673</v>
      </c>
    </row>
    <row r="43" spans="1:16" x14ac:dyDescent="0.25">
      <c r="A43" s="2" t="s">
        <v>123</v>
      </c>
      <c r="B43" s="2" t="s">
        <v>124</v>
      </c>
      <c r="C43" s="2" t="s">
        <v>125</v>
      </c>
      <c r="D43" s="2" t="s">
        <v>778</v>
      </c>
      <c r="E43" s="2" t="s">
        <v>1123</v>
      </c>
      <c r="F43" s="2">
        <v>136</v>
      </c>
      <c r="G43" s="2" t="s">
        <v>1253</v>
      </c>
      <c r="I43" s="3" t="s">
        <v>1062</v>
      </c>
      <c r="J43" s="3">
        <v>931</v>
      </c>
      <c r="K43" s="4" t="s">
        <v>1224</v>
      </c>
      <c r="N43" s="8" t="s">
        <v>1393</v>
      </c>
      <c r="O43" s="8" t="s">
        <v>1812</v>
      </c>
      <c r="P43" s="9" t="s">
        <v>1734</v>
      </c>
    </row>
    <row r="44" spans="1:16" x14ac:dyDescent="0.25">
      <c r="A44" s="2" t="s">
        <v>126</v>
      </c>
      <c r="B44" s="2" t="s">
        <v>127</v>
      </c>
      <c r="C44" s="2" t="s">
        <v>128</v>
      </c>
      <c r="D44" s="2" t="s">
        <v>779</v>
      </c>
      <c r="E44" s="2" t="s">
        <v>1208</v>
      </c>
      <c r="F44" s="2">
        <v>950</v>
      </c>
      <c r="G44" s="2" t="s">
        <v>1320</v>
      </c>
      <c r="I44" s="3" t="s">
        <v>1063</v>
      </c>
      <c r="J44" s="3">
        <v>132</v>
      </c>
      <c r="K44" s="4" t="s">
        <v>1225</v>
      </c>
      <c r="N44" s="8" t="s">
        <v>1394</v>
      </c>
      <c r="O44" s="8" t="s">
        <v>1813</v>
      </c>
      <c r="P44" s="9" t="s">
        <v>1735</v>
      </c>
    </row>
    <row r="45" spans="1:16" x14ac:dyDescent="0.25">
      <c r="A45" s="2" t="s">
        <v>129</v>
      </c>
      <c r="B45" s="2" t="s">
        <v>130</v>
      </c>
      <c r="C45" s="2" t="s">
        <v>131</v>
      </c>
      <c r="D45" s="2" t="s">
        <v>780</v>
      </c>
      <c r="E45" s="2" t="s">
        <v>1208</v>
      </c>
      <c r="F45" s="2">
        <v>950</v>
      </c>
      <c r="G45" s="2" t="s">
        <v>1320</v>
      </c>
      <c r="I45" s="3" t="s">
        <v>1064</v>
      </c>
      <c r="J45" s="3">
        <v>203</v>
      </c>
      <c r="K45" s="4" t="s">
        <v>1065</v>
      </c>
      <c r="N45" s="8" t="s">
        <v>1395</v>
      </c>
      <c r="O45" s="8" t="s">
        <v>1777</v>
      </c>
      <c r="P45" s="9" t="s">
        <v>1698</v>
      </c>
    </row>
    <row r="46" spans="1:16" x14ac:dyDescent="0.25">
      <c r="A46" s="2" t="s">
        <v>132</v>
      </c>
      <c r="B46" s="2" t="s">
        <v>133</v>
      </c>
      <c r="C46" s="2" t="s">
        <v>134</v>
      </c>
      <c r="D46" s="2" t="s">
        <v>781</v>
      </c>
      <c r="E46" s="2" t="s">
        <v>1057</v>
      </c>
      <c r="F46" s="2">
        <v>990</v>
      </c>
      <c r="G46" s="2" t="s">
        <v>1221</v>
      </c>
      <c r="I46" s="3" t="s">
        <v>1066</v>
      </c>
      <c r="J46" s="3">
        <v>262</v>
      </c>
      <c r="K46" s="4" t="s">
        <v>1067</v>
      </c>
      <c r="N46" s="8" t="s">
        <v>1396</v>
      </c>
      <c r="O46" s="8" t="s">
        <v>1811</v>
      </c>
      <c r="P46" s="9" t="s">
        <v>1733</v>
      </c>
    </row>
    <row r="47" spans="1:16" x14ac:dyDescent="0.25">
      <c r="A47" s="2" t="s">
        <v>135</v>
      </c>
      <c r="B47" s="2" t="s">
        <v>136</v>
      </c>
      <c r="C47" s="2" t="s">
        <v>137</v>
      </c>
      <c r="D47" s="2" t="s">
        <v>782</v>
      </c>
      <c r="E47" s="2" t="s">
        <v>1222</v>
      </c>
      <c r="F47" s="2">
        <v>0</v>
      </c>
      <c r="G47" s="2" t="s">
        <v>1223</v>
      </c>
      <c r="I47" s="3" t="s">
        <v>1068</v>
      </c>
      <c r="J47" s="3">
        <v>208</v>
      </c>
      <c r="K47" s="4" t="s">
        <v>1069</v>
      </c>
      <c r="N47" s="8" t="s">
        <v>1397</v>
      </c>
      <c r="O47" s="8" t="s">
        <v>1939</v>
      </c>
      <c r="P47" s="9" t="s">
        <v>1709</v>
      </c>
    </row>
    <row r="48" spans="1:16" x14ac:dyDescent="0.25">
      <c r="A48" s="2" t="s">
        <v>142</v>
      </c>
      <c r="B48" s="2" t="s">
        <v>143</v>
      </c>
      <c r="C48" s="2" t="s">
        <v>144</v>
      </c>
      <c r="D48" s="2" t="s">
        <v>785</v>
      </c>
      <c r="E48" s="2" t="s">
        <v>1021</v>
      </c>
      <c r="F48" s="2">
        <v>36</v>
      </c>
      <c r="G48" s="2" t="s">
        <v>1022</v>
      </c>
      <c r="I48" s="3" t="s">
        <v>1070</v>
      </c>
      <c r="J48" s="3">
        <v>214</v>
      </c>
      <c r="K48" s="4" t="s">
        <v>1071</v>
      </c>
      <c r="N48" s="8" t="s">
        <v>1398</v>
      </c>
      <c r="O48" s="8" t="s">
        <v>1798</v>
      </c>
      <c r="P48" s="9" t="s">
        <v>1720</v>
      </c>
    </row>
    <row r="49" spans="1:16" x14ac:dyDescent="0.25">
      <c r="A49" s="2" t="s">
        <v>145</v>
      </c>
      <c r="B49" s="2" t="s">
        <v>146</v>
      </c>
      <c r="C49" s="2" t="s">
        <v>147</v>
      </c>
      <c r="D49" s="2" t="s">
        <v>786</v>
      </c>
      <c r="E49" s="2" t="s">
        <v>1021</v>
      </c>
      <c r="F49" s="2">
        <v>36</v>
      </c>
      <c r="G49" s="2" t="s">
        <v>1022</v>
      </c>
      <c r="I49" s="3" t="s">
        <v>1072</v>
      </c>
      <c r="J49" s="3">
        <v>12</v>
      </c>
      <c r="K49" s="4" t="s">
        <v>1073</v>
      </c>
      <c r="N49" s="8" t="s">
        <v>1399</v>
      </c>
      <c r="O49" s="8" t="s">
        <v>1788</v>
      </c>
      <c r="P49" s="9" t="s">
        <v>1710</v>
      </c>
    </row>
    <row r="50" spans="1:16" x14ac:dyDescent="0.25">
      <c r="A50" s="2" t="s">
        <v>148</v>
      </c>
      <c r="B50" s="2" t="s">
        <v>149</v>
      </c>
      <c r="C50" s="2" t="s">
        <v>150</v>
      </c>
      <c r="D50" s="2" t="s">
        <v>787</v>
      </c>
      <c r="E50" s="2" t="s">
        <v>1058</v>
      </c>
      <c r="F50" s="2">
        <v>170</v>
      </c>
      <c r="G50" s="2" t="s">
        <v>1059</v>
      </c>
      <c r="I50" s="3" t="s">
        <v>1074</v>
      </c>
      <c r="J50" s="3">
        <v>818</v>
      </c>
      <c r="K50" s="4" t="s">
        <v>1075</v>
      </c>
      <c r="N50" s="8" t="s">
        <v>1400</v>
      </c>
      <c r="O50" s="8" t="s">
        <v>1765</v>
      </c>
      <c r="P50" s="9" t="s">
        <v>1686</v>
      </c>
    </row>
    <row r="51" spans="1:16" x14ac:dyDescent="0.25">
      <c r="A51" s="2" t="s">
        <v>151</v>
      </c>
      <c r="B51" s="2" t="s">
        <v>152</v>
      </c>
      <c r="C51" s="2" t="s">
        <v>153</v>
      </c>
      <c r="D51" s="2" t="s">
        <v>788</v>
      </c>
      <c r="E51" s="2" t="s">
        <v>1119</v>
      </c>
      <c r="F51" s="2">
        <v>174</v>
      </c>
      <c r="G51" s="2" t="s">
        <v>1249</v>
      </c>
      <c r="I51" s="3" t="s">
        <v>1076</v>
      </c>
      <c r="J51" s="3">
        <v>232</v>
      </c>
      <c r="K51" s="4" t="s">
        <v>1077</v>
      </c>
      <c r="N51" s="8" t="s">
        <v>1401</v>
      </c>
      <c r="O51" s="8" t="s">
        <v>1806</v>
      </c>
      <c r="P51" s="9" t="s">
        <v>1728</v>
      </c>
    </row>
    <row r="52" spans="1:16" x14ac:dyDescent="0.25">
      <c r="A52" s="2" t="s">
        <v>158</v>
      </c>
      <c r="B52" s="2" t="s">
        <v>159</v>
      </c>
      <c r="C52" s="2" t="s">
        <v>160</v>
      </c>
      <c r="D52" s="2" t="s">
        <v>791</v>
      </c>
      <c r="E52" s="2" t="s">
        <v>1060</v>
      </c>
      <c r="F52" s="2">
        <v>188</v>
      </c>
      <c r="G52" s="2" t="s">
        <v>1061</v>
      </c>
      <c r="I52" s="3" t="s">
        <v>1078</v>
      </c>
      <c r="J52" s="3">
        <v>230</v>
      </c>
      <c r="K52" s="4" t="s">
        <v>1079</v>
      </c>
      <c r="N52" s="8" t="s">
        <v>1402</v>
      </c>
      <c r="O52" s="8" t="s">
        <v>1748</v>
      </c>
      <c r="P52" s="9" t="s">
        <v>1669</v>
      </c>
    </row>
    <row r="53" spans="1:16" x14ac:dyDescent="0.25">
      <c r="A53" s="2" t="s">
        <v>724</v>
      </c>
      <c r="B53" s="2" t="s">
        <v>161</v>
      </c>
      <c r="C53" s="2" t="s">
        <v>162</v>
      </c>
      <c r="D53" s="2" t="s">
        <v>792</v>
      </c>
      <c r="E53" s="2" t="s">
        <v>1211</v>
      </c>
      <c r="F53" s="2">
        <v>952</v>
      </c>
      <c r="G53" s="2" t="s">
        <v>1314</v>
      </c>
      <c r="I53" s="3" t="s">
        <v>1080</v>
      </c>
      <c r="J53" s="3">
        <v>978</v>
      </c>
      <c r="K53" s="4" t="s">
        <v>1081</v>
      </c>
      <c r="N53" s="8" t="s">
        <v>1403</v>
      </c>
      <c r="O53" s="8" t="s">
        <v>1790</v>
      </c>
      <c r="P53" s="9" t="s">
        <v>1712</v>
      </c>
    </row>
    <row r="54" spans="1:16" x14ac:dyDescent="0.25">
      <c r="A54" s="2" t="s">
        <v>163</v>
      </c>
      <c r="B54" s="2" t="s">
        <v>164</v>
      </c>
      <c r="C54" s="2" t="s">
        <v>165</v>
      </c>
      <c r="D54" s="2" t="s">
        <v>793</v>
      </c>
      <c r="E54" s="2" t="s">
        <v>1102</v>
      </c>
      <c r="F54" s="2">
        <v>191</v>
      </c>
      <c r="G54" s="2" t="s">
        <v>1232</v>
      </c>
      <c r="I54" s="3" t="s">
        <v>1082</v>
      </c>
      <c r="J54" s="3">
        <v>242</v>
      </c>
      <c r="K54" s="4" t="s">
        <v>1226</v>
      </c>
      <c r="N54" s="8" t="s">
        <v>1404</v>
      </c>
      <c r="O54" s="8" t="s">
        <v>1753</v>
      </c>
      <c r="P54" s="9" t="s">
        <v>1674</v>
      </c>
    </row>
    <row r="55" spans="1:16" x14ac:dyDescent="0.25">
      <c r="A55" s="2" t="s">
        <v>166</v>
      </c>
      <c r="B55" s="2" t="s">
        <v>167</v>
      </c>
      <c r="C55" s="2" t="s">
        <v>168</v>
      </c>
      <c r="D55" s="2" t="s">
        <v>794</v>
      </c>
      <c r="E55" s="2" t="s">
        <v>1062</v>
      </c>
      <c r="F55" s="2">
        <v>931</v>
      </c>
      <c r="G55" s="2" t="s">
        <v>1224</v>
      </c>
      <c r="I55" s="3" t="s">
        <v>1083</v>
      </c>
      <c r="J55" s="3">
        <v>238</v>
      </c>
      <c r="K55" s="4" t="s">
        <v>1084</v>
      </c>
      <c r="N55" s="8" t="s">
        <v>1405</v>
      </c>
      <c r="O55" s="8" t="s">
        <v>1771</v>
      </c>
      <c r="P55" s="9" t="s">
        <v>1692</v>
      </c>
    </row>
    <row r="56" spans="1:16" x14ac:dyDescent="0.25">
      <c r="A56" s="2" t="s">
        <v>169</v>
      </c>
      <c r="B56" s="2" t="s">
        <v>170</v>
      </c>
      <c r="C56" s="2" t="s">
        <v>171</v>
      </c>
      <c r="D56" s="2" t="s">
        <v>795</v>
      </c>
      <c r="E56" s="2" t="s">
        <v>1080</v>
      </c>
      <c r="F56" s="2">
        <v>978</v>
      </c>
      <c r="G56" s="2" t="s">
        <v>1081</v>
      </c>
      <c r="I56" s="3" t="s">
        <v>1085</v>
      </c>
      <c r="J56" s="3">
        <v>826</v>
      </c>
      <c r="K56" s="4" t="s">
        <v>1086</v>
      </c>
      <c r="N56" s="8" t="s">
        <v>1406</v>
      </c>
      <c r="O56" s="8" t="s">
        <v>1791</v>
      </c>
      <c r="P56" s="9" t="s">
        <v>1713</v>
      </c>
    </row>
    <row r="57" spans="1:16" x14ac:dyDescent="0.25">
      <c r="A57" s="2" t="s">
        <v>172</v>
      </c>
      <c r="B57" s="2" t="s">
        <v>173</v>
      </c>
      <c r="C57" s="2" t="s">
        <v>174</v>
      </c>
      <c r="D57" s="2" t="s">
        <v>796</v>
      </c>
      <c r="E57" s="2" t="s">
        <v>1064</v>
      </c>
      <c r="F57" s="2">
        <v>203</v>
      </c>
      <c r="G57" s="2" t="s">
        <v>1065</v>
      </c>
      <c r="I57" s="3" t="s">
        <v>1087</v>
      </c>
      <c r="J57" s="3">
        <v>981</v>
      </c>
      <c r="K57" s="4" t="s">
        <v>1088</v>
      </c>
      <c r="N57" s="8" t="s">
        <v>1407</v>
      </c>
      <c r="O57" s="8" t="s">
        <v>1756</v>
      </c>
      <c r="P57" s="9" t="s">
        <v>1677</v>
      </c>
    </row>
    <row r="58" spans="1:16" x14ac:dyDescent="0.25">
      <c r="A58" s="2" t="s">
        <v>721</v>
      </c>
      <c r="B58" s="2" t="s">
        <v>156</v>
      </c>
      <c r="C58" s="2" t="s">
        <v>157</v>
      </c>
      <c r="D58" s="2" t="s">
        <v>790</v>
      </c>
      <c r="E58" s="2" t="s">
        <v>1053</v>
      </c>
      <c r="F58" s="2">
        <v>976</v>
      </c>
      <c r="G58" s="2" t="s">
        <v>1054</v>
      </c>
      <c r="I58" s="3" t="s">
        <v>1227</v>
      </c>
      <c r="J58" s="3">
        <v>0</v>
      </c>
      <c r="K58" s="4" t="s">
        <v>1228</v>
      </c>
      <c r="N58" s="8" t="s">
        <v>1408</v>
      </c>
      <c r="O58" s="8" t="s">
        <v>1754</v>
      </c>
      <c r="P58" s="9" t="s">
        <v>1675</v>
      </c>
    </row>
    <row r="59" spans="1:16" x14ac:dyDescent="0.25">
      <c r="A59" s="2" t="s">
        <v>175</v>
      </c>
      <c r="B59" s="2" t="s">
        <v>176</v>
      </c>
      <c r="C59" s="2" t="s">
        <v>177</v>
      </c>
      <c r="D59" s="2" t="s">
        <v>797</v>
      </c>
      <c r="E59" s="2" t="s">
        <v>1068</v>
      </c>
      <c r="F59" s="2">
        <v>208</v>
      </c>
      <c r="G59" s="2" t="s">
        <v>1069</v>
      </c>
      <c r="I59" s="3" t="s">
        <v>1089</v>
      </c>
      <c r="J59" s="3">
        <v>936</v>
      </c>
      <c r="K59" s="4" t="s">
        <v>1090</v>
      </c>
      <c r="N59" s="8" t="s">
        <v>1409</v>
      </c>
      <c r="O59" s="8" t="s">
        <v>1809</v>
      </c>
      <c r="P59" s="9" t="s">
        <v>1731</v>
      </c>
    </row>
    <row r="60" spans="1:16" x14ac:dyDescent="0.25">
      <c r="A60" s="2" t="s">
        <v>178</v>
      </c>
      <c r="B60" s="2" t="s">
        <v>179</v>
      </c>
      <c r="C60" s="2" t="s">
        <v>180</v>
      </c>
      <c r="D60" s="2" t="s">
        <v>798</v>
      </c>
      <c r="E60" s="2" t="s">
        <v>1066</v>
      </c>
      <c r="F60" s="2">
        <v>262</v>
      </c>
      <c r="G60" s="2" t="s">
        <v>1067</v>
      </c>
      <c r="I60" s="3" t="s">
        <v>1091</v>
      </c>
      <c r="J60" s="3">
        <v>292</v>
      </c>
      <c r="K60" s="4" t="s">
        <v>1092</v>
      </c>
      <c r="N60" s="8" t="s">
        <v>1410</v>
      </c>
      <c r="O60" s="8" t="s">
        <v>1799</v>
      </c>
      <c r="P60" s="9" t="s">
        <v>1721</v>
      </c>
    </row>
    <row r="61" spans="1:16" x14ac:dyDescent="0.25">
      <c r="A61" s="2" t="s">
        <v>181</v>
      </c>
      <c r="B61" s="2" t="s">
        <v>182</v>
      </c>
      <c r="C61" s="2" t="s">
        <v>183</v>
      </c>
      <c r="D61" s="2" t="s">
        <v>799</v>
      </c>
      <c r="E61" s="2" t="s">
        <v>1209</v>
      </c>
      <c r="F61" s="2">
        <v>951</v>
      </c>
      <c r="G61" s="2" t="s">
        <v>1210</v>
      </c>
      <c r="I61" s="3" t="s">
        <v>1093</v>
      </c>
      <c r="J61" s="3">
        <v>270</v>
      </c>
      <c r="K61" s="4" t="s">
        <v>1094</v>
      </c>
      <c r="N61" s="8" t="s">
        <v>1411</v>
      </c>
      <c r="O61" s="8" t="s">
        <v>1796</v>
      </c>
      <c r="P61" s="9" t="s">
        <v>1718</v>
      </c>
    </row>
    <row r="62" spans="1:16" x14ac:dyDescent="0.25">
      <c r="A62" s="2" t="s">
        <v>184</v>
      </c>
      <c r="B62" s="2" t="s">
        <v>185</v>
      </c>
      <c r="C62" s="2" t="s">
        <v>186</v>
      </c>
      <c r="D62" s="2" t="s">
        <v>800</v>
      </c>
      <c r="E62" s="2" t="s">
        <v>1070</v>
      </c>
      <c r="F62" s="2">
        <v>214</v>
      </c>
      <c r="G62" s="2" t="s">
        <v>1071</v>
      </c>
      <c r="I62" s="3" t="s">
        <v>1095</v>
      </c>
      <c r="J62" s="3">
        <v>324</v>
      </c>
      <c r="K62" s="4" t="s">
        <v>1096</v>
      </c>
      <c r="N62" s="8" t="s">
        <v>1412</v>
      </c>
      <c r="O62" s="8" t="s">
        <v>1758</v>
      </c>
      <c r="P62" s="9" t="s">
        <v>1679</v>
      </c>
    </row>
    <row r="63" spans="1:16" x14ac:dyDescent="0.25">
      <c r="A63" s="2" t="s">
        <v>187</v>
      </c>
      <c r="B63" s="2" t="s">
        <v>188</v>
      </c>
      <c r="C63" s="2" t="s">
        <v>189</v>
      </c>
      <c r="D63" s="2" t="s">
        <v>801</v>
      </c>
      <c r="E63" s="2" t="s">
        <v>1199</v>
      </c>
      <c r="F63" s="2">
        <v>840</v>
      </c>
      <c r="G63" s="2" t="s">
        <v>1200</v>
      </c>
      <c r="I63" s="3" t="s">
        <v>1097</v>
      </c>
      <c r="J63" s="3">
        <v>320</v>
      </c>
      <c r="K63" s="4" t="s">
        <v>1098</v>
      </c>
      <c r="N63" s="8" t="s">
        <v>1413</v>
      </c>
      <c r="O63" s="8" t="s">
        <v>1795</v>
      </c>
      <c r="P63" s="9" t="s">
        <v>1717</v>
      </c>
    </row>
    <row r="64" spans="1:16" x14ac:dyDescent="0.25">
      <c r="A64" s="2" t="s">
        <v>190</v>
      </c>
      <c r="B64" s="2" t="s">
        <v>191</v>
      </c>
      <c r="C64" s="2" t="s">
        <v>192</v>
      </c>
      <c r="D64" s="2" t="s">
        <v>802</v>
      </c>
      <c r="E64" s="2" t="s">
        <v>1074</v>
      </c>
      <c r="F64" s="2">
        <v>818</v>
      </c>
      <c r="G64" s="2" t="s">
        <v>1075</v>
      </c>
      <c r="I64" s="3" t="s">
        <v>1099</v>
      </c>
      <c r="J64" s="3">
        <v>328</v>
      </c>
      <c r="K64" s="4" t="s">
        <v>1229</v>
      </c>
      <c r="N64" s="8" t="s">
        <v>1414</v>
      </c>
      <c r="O64" s="8" t="s">
        <v>1782</v>
      </c>
      <c r="P64" s="9" t="s">
        <v>1703</v>
      </c>
    </row>
    <row r="65" spans="1:16" x14ac:dyDescent="0.25">
      <c r="A65" s="2" t="s">
        <v>193</v>
      </c>
      <c r="B65" s="2" t="s">
        <v>194</v>
      </c>
      <c r="C65" s="2" t="s">
        <v>195</v>
      </c>
      <c r="D65" s="2" t="s">
        <v>803</v>
      </c>
      <c r="E65" s="2" t="s">
        <v>1199</v>
      </c>
      <c r="F65" s="2">
        <v>840</v>
      </c>
      <c r="G65" s="2" t="s">
        <v>1200</v>
      </c>
      <c r="I65" s="3" t="s">
        <v>1100</v>
      </c>
      <c r="J65" s="3">
        <v>344</v>
      </c>
      <c r="K65" s="4" t="s">
        <v>1230</v>
      </c>
      <c r="N65" s="8" t="s">
        <v>1415</v>
      </c>
      <c r="O65" s="8" t="s">
        <v>1794</v>
      </c>
      <c r="P65" s="9" t="s">
        <v>1716</v>
      </c>
    </row>
    <row r="66" spans="1:16" x14ac:dyDescent="0.25">
      <c r="A66" s="2" t="s">
        <v>196</v>
      </c>
      <c r="B66" s="2" t="s">
        <v>197</v>
      </c>
      <c r="C66" s="2" t="s">
        <v>198</v>
      </c>
      <c r="D66" s="2" t="s">
        <v>804</v>
      </c>
      <c r="E66" s="2" t="s">
        <v>1208</v>
      </c>
      <c r="F66" s="2">
        <v>950</v>
      </c>
      <c r="G66" s="2" t="s">
        <v>1320</v>
      </c>
      <c r="I66" s="3" t="s">
        <v>1101</v>
      </c>
      <c r="J66" s="3">
        <v>340</v>
      </c>
      <c r="K66" s="4" t="s">
        <v>1231</v>
      </c>
      <c r="N66" s="8" t="s">
        <v>1416</v>
      </c>
      <c r="O66" s="8" t="s">
        <v>1793</v>
      </c>
      <c r="P66" s="9" t="s">
        <v>1715</v>
      </c>
    </row>
    <row r="67" spans="1:16" x14ac:dyDescent="0.25">
      <c r="A67" s="2" t="s">
        <v>199</v>
      </c>
      <c r="B67" s="2" t="s">
        <v>200</v>
      </c>
      <c r="C67" s="2" t="s">
        <v>201</v>
      </c>
      <c r="D67" s="2" t="s">
        <v>805</v>
      </c>
      <c r="E67" s="2" t="s">
        <v>1076</v>
      </c>
      <c r="F67" s="2">
        <v>232</v>
      </c>
      <c r="G67" s="2" t="s">
        <v>1077</v>
      </c>
      <c r="I67" s="3" t="s">
        <v>1102</v>
      </c>
      <c r="J67" s="3">
        <v>191</v>
      </c>
      <c r="K67" s="4" t="s">
        <v>1232</v>
      </c>
      <c r="N67" s="8" t="s">
        <v>1417</v>
      </c>
      <c r="O67" s="8" t="s">
        <v>1749</v>
      </c>
      <c r="P67" s="9" t="s">
        <v>1670</v>
      </c>
    </row>
    <row r="68" spans="1:16" x14ac:dyDescent="0.25">
      <c r="A68" s="2" t="s">
        <v>202</v>
      </c>
      <c r="B68" s="2" t="s">
        <v>203</v>
      </c>
      <c r="C68" s="2" t="s">
        <v>204</v>
      </c>
      <c r="D68" s="2" t="s">
        <v>806</v>
      </c>
      <c r="E68" s="2" t="s">
        <v>1080</v>
      </c>
      <c r="F68" s="2">
        <v>978</v>
      </c>
      <c r="G68" s="2" t="s">
        <v>1081</v>
      </c>
      <c r="I68" s="3" t="s">
        <v>1103</v>
      </c>
      <c r="J68" s="3">
        <v>332</v>
      </c>
      <c r="K68" s="4" t="s">
        <v>1233</v>
      </c>
      <c r="N68" s="8" t="s">
        <v>1418</v>
      </c>
      <c r="O68" s="8" t="s">
        <v>1750</v>
      </c>
      <c r="P68" s="9" t="s">
        <v>1671</v>
      </c>
    </row>
    <row r="69" spans="1:16" x14ac:dyDescent="0.25">
      <c r="A69" s="2" t="s">
        <v>734</v>
      </c>
      <c r="B69" s="2" t="s">
        <v>619</v>
      </c>
      <c r="C69" s="2" t="s">
        <v>620</v>
      </c>
      <c r="D69" s="2" t="s">
        <v>948</v>
      </c>
      <c r="E69" s="2" t="s">
        <v>1182</v>
      </c>
      <c r="F69" s="2">
        <v>748</v>
      </c>
      <c r="G69" s="2" t="s">
        <v>1300</v>
      </c>
      <c r="I69" s="3" t="s">
        <v>1104</v>
      </c>
      <c r="J69" s="3">
        <v>348</v>
      </c>
      <c r="K69" s="4" t="s">
        <v>1234</v>
      </c>
      <c r="N69" s="8" t="s">
        <v>1419</v>
      </c>
      <c r="O69" s="8" t="s">
        <v>1761</v>
      </c>
      <c r="P69" s="9" t="s">
        <v>1682</v>
      </c>
    </row>
    <row r="70" spans="1:16" x14ac:dyDescent="0.25">
      <c r="A70" s="2" t="s">
        <v>205</v>
      </c>
      <c r="B70" s="2" t="s">
        <v>206</v>
      </c>
      <c r="C70" s="2" t="s">
        <v>207</v>
      </c>
      <c r="D70" s="2" t="s">
        <v>807</v>
      </c>
      <c r="E70" s="2" t="s">
        <v>1078</v>
      </c>
      <c r="F70" s="2">
        <v>230</v>
      </c>
      <c r="G70" s="2" t="s">
        <v>1079</v>
      </c>
      <c r="I70" s="3" t="s">
        <v>1105</v>
      </c>
      <c r="J70" s="3">
        <v>360</v>
      </c>
      <c r="K70" s="4" t="s">
        <v>1235</v>
      </c>
      <c r="N70" s="8" t="s">
        <v>1420</v>
      </c>
      <c r="O70" s="8" t="s">
        <v>1759</v>
      </c>
      <c r="P70" s="9" t="s">
        <v>1680</v>
      </c>
    </row>
    <row r="71" spans="1:16" x14ac:dyDescent="0.25">
      <c r="A71" s="2" t="s">
        <v>725</v>
      </c>
      <c r="B71" s="2" t="s">
        <v>208</v>
      </c>
      <c r="C71" s="2" t="s">
        <v>209</v>
      </c>
      <c r="D71" s="2" t="s">
        <v>808</v>
      </c>
      <c r="E71" s="2" t="s">
        <v>1083</v>
      </c>
      <c r="F71" s="2">
        <v>238</v>
      </c>
      <c r="G71" s="2" t="s">
        <v>1084</v>
      </c>
      <c r="I71" s="3" t="s">
        <v>1106</v>
      </c>
      <c r="J71" s="3">
        <v>376</v>
      </c>
      <c r="K71" s="4" t="s">
        <v>1236</v>
      </c>
      <c r="N71" s="8" t="s">
        <v>1421</v>
      </c>
      <c r="O71" s="8" t="s">
        <v>1805</v>
      </c>
      <c r="P71" s="9" t="s">
        <v>1727</v>
      </c>
    </row>
    <row r="72" spans="1:16" x14ac:dyDescent="0.25">
      <c r="A72" s="2" t="s">
        <v>210</v>
      </c>
      <c r="B72" s="2" t="s">
        <v>211</v>
      </c>
      <c r="C72" s="2" t="s">
        <v>212</v>
      </c>
      <c r="D72" s="2" t="s">
        <v>809</v>
      </c>
      <c r="E72" s="2" t="s">
        <v>1068</v>
      </c>
      <c r="F72" s="2">
        <v>208</v>
      </c>
      <c r="G72" s="2" t="s">
        <v>1069</v>
      </c>
      <c r="I72" s="3" t="s">
        <v>1237</v>
      </c>
      <c r="J72" s="3">
        <v>0</v>
      </c>
      <c r="K72" s="4" t="s">
        <v>1238</v>
      </c>
      <c r="N72" s="8" t="s">
        <v>1422</v>
      </c>
      <c r="O72" s="8" t="s">
        <v>1763</v>
      </c>
      <c r="P72" s="9" t="s">
        <v>1684</v>
      </c>
    </row>
    <row r="73" spans="1:16" x14ac:dyDescent="0.25">
      <c r="A73" s="2" t="s">
        <v>213</v>
      </c>
      <c r="B73" s="2" t="s">
        <v>214</v>
      </c>
      <c r="C73" s="2" t="s">
        <v>215</v>
      </c>
      <c r="D73" s="2" t="s">
        <v>810</v>
      </c>
      <c r="E73" s="2" t="s">
        <v>1082</v>
      </c>
      <c r="F73" s="2">
        <v>242</v>
      </c>
      <c r="G73" s="2" t="s">
        <v>1226</v>
      </c>
      <c r="I73" s="3" t="s">
        <v>1107</v>
      </c>
      <c r="J73" s="3">
        <v>356</v>
      </c>
      <c r="K73" s="4" t="s">
        <v>1239</v>
      </c>
      <c r="N73" s="244">
        <v>7103</v>
      </c>
      <c r="O73" s="244" t="s">
        <v>1940</v>
      </c>
      <c r="P73" s="244" t="s">
        <v>1941</v>
      </c>
    </row>
    <row r="74" spans="1:16" x14ac:dyDescent="0.25">
      <c r="A74" s="2" t="s">
        <v>216</v>
      </c>
      <c r="B74" s="2" t="s">
        <v>217</v>
      </c>
      <c r="C74" s="2" t="s">
        <v>218</v>
      </c>
      <c r="D74" s="2" t="s">
        <v>811</v>
      </c>
      <c r="E74" s="2" t="s">
        <v>1080</v>
      </c>
      <c r="F74" s="2">
        <v>978</v>
      </c>
      <c r="G74" s="2" t="s">
        <v>1081</v>
      </c>
      <c r="I74" s="3" t="s">
        <v>1108</v>
      </c>
      <c r="J74" s="3">
        <v>368</v>
      </c>
      <c r="K74" s="4" t="s">
        <v>1109</v>
      </c>
    </row>
    <row r="75" spans="1:16" x14ac:dyDescent="0.25">
      <c r="A75" s="2" t="s">
        <v>219</v>
      </c>
      <c r="B75" s="2" t="s">
        <v>220</v>
      </c>
      <c r="C75" s="2" t="s">
        <v>221</v>
      </c>
      <c r="D75" s="2" t="s">
        <v>812</v>
      </c>
      <c r="E75" s="2" t="s">
        <v>1080</v>
      </c>
      <c r="F75" s="2">
        <v>978</v>
      </c>
      <c r="G75" s="2" t="s">
        <v>1081</v>
      </c>
      <c r="I75" s="3" t="s">
        <v>1110</v>
      </c>
      <c r="J75" s="3">
        <v>364</v>
      </c>
      <c r="K75" s="4" t="s">
        <v>1240</v>
      </c>
    </row>
    <row r="76" spans="1:16" x14ac:dyDescent="0.25">
      <c r="A76" s="2" t="s">
        <v>222</v>
      </c>
      <c r="B76" s="2" t="s">
        <v>223</v>
      </c>
      <c r="C76" s="2" t="s">
        <v>224</v>
      </c>
      <c r="D76" s="2" t="s">
        <v>813</v>
      </c>
      <c r="E76" s="2" t="s">
        <v>1080</v>
      </c>
      <c r="F76" s="2">
        <v>978</v>
      </c>
      <c r="G76" s="2" t="s">
        <v>1081</v>
      </c>
      <c r="I76" s="3" t="s">
        <v>1111</v>
      </c>
      <c r="J76" s="3">
        <v>352</v>
      </c>
      <c r="K76" s="4" t="s">
        <v>1112</v>
      </c>
    </row>
    <row r="77" spans="1:16" x14ac:dyDescent="0.25">
      <c r="A77" s="2" t="s">
        <v>225</v>
      </c>
      <c r="B77" s="2" t="s">
        <v>226</v>
      </c>
      <c r="C77" s="2" t="s">
        <v>227</v>
      </c>
      <c r="D77" s="2" t="s">
        <v>814</v>
      </c>
      <c r="E77" s="2" t="s">
        <v>1080</v>
      </c>
      <c r="F77" s="2">
        <v>978</v>
      </c>
      <c r="G77" s="2" t="s">
        <v>1081</v>
      </c>
      <c r="I77" s="3" t="s">
        <v>1241</v>
      </c>
      <c r="J77" s="3">
        <v>0</v>
      </c>
      <c r="K77" s="4" t="s">
        <v>1242</v>
      </c>
    </row>
    <row r="78" spans="1:16" x14ac:dyDescent="0.25">
      <c r="A78" s="2" t="s">
        <v>228</v>
      </c>
      <c r="B78" s="2" t="s">
        <v>229</v>
      </c>
      <c r="C78" s="2" t="s">
        <v>230</v>
      </c>
      <c r="D78" s="2" t="s">
        <v>815</v>
      </c>
      <c r="E78" s="2" t="s">
        <v>1080</v>
      </c>
      <c r="F78" s="2">
        <v>978</v>
      </c>
      <c r="G78" s="2" t="s">
        <v>1081</v>
      </c>
      <c r="I78" s="3" t="s">
        <v>1113</v>
      </c>
      <c r="J78" s="3">
        <v>388</v>
      </c>
      <c r="K78" s="4" t="s">
        <v>1243</v>
      </c>
    </row>
    <row r="79" spans="1:16" x14ac:dyDescent="0.25">
      <c r="A79" s="2" t="s">
        <v>231</v>
      </c>
      <c r="B79" s="2" t="s">
        <v>232</v>
      </c>
      <c r="C79" s="2" t="s">
        <v>233</v>
      </c>
      <c r="D79" s="2" t="s">
        <v>816</v>
      </c>
      <c r="E79" s="2" t="s">
        <v>1208</v>
      </c>
      <c r="F79" s="2">
        <v>950</v>
      </c>
      <c r="G79" s="2" t="s">
        <v>1320</v>
      </c>
      <c r="I79" s="3" t="s">
        <v>1114</v>
      </c>
      <c r="J79" s="3">
        <v>400</v>
      </c>
      <c r="K79" s="4" t="s">
        <v>1244</v>
      </c>
    </row>
    <row r="80" spans="1:16" x14ac:dyDescent="0.25">
      <c r="A80" s="2" t="s">
        <v>234</v>
      </c>
      <c r="B80" s="2" t="s">
        <v>235</v>
      </c>
      <c r="C80" s="2" t="s">
        <v>236</v>
      </c>
      <c r="D80" s="2" t="s">
        <v>817</v>
      </c>
      <c r="E80" s="2" t="s">
        <v>1093</v>
      </c>
      <c r="F80" s="2">
        <v>270</v>
      </c>
      <c r="G80" s="2" t="s">
        <v>1094</v>
      </c>
      <c r="I80" s="3" t="s">
        <v>1115</v>
      </c>
      <c r="J80" s="3">
        <v>392</v>
      </c>
      <c r="K80" s="4" t="s">
        <v>1245</v>
      </c>
    </row>
    <row r="81" spans="1:11" x14ac:dyDescent="0.25">
      <c r="A81" s="2" t="s">
        <v>237</v>
      </c>
      <c r="B81" s="2" t="s">
        <v>238</v>
      </c>
      <c r="C81" s="2" t="s">
        <v>239</v>
      </c>
      <c r="D81" s="2" t="s">
        <v>818</v>
      </c>
      <c r="E81" s="2" t="s">
        <v>1087</v>
      </c>
      <c r="F81" s="2">
        <v>981</v>
      </c>
      <c r="G81" s="2" t="s">
        <v>1088</v>
      </c>
      <c r="I81" s="3" t="s">
        <v>1116</v>
      </c>
      <c r="J81" s="3">
        <v>404</v>
      </c>
      <c r="K81" s="4" t="s">
        <v>1246</v>
      </c>
    </row>
    <row r="82" spans="1:11" x14ac:dyDescent="0.25">
      <c r="A82" s="2" t="s">
        <v>240</v>
      </c>
      <c r="B82" s="2" t="s">
        <v>241</v>
      </c>
      <c r="C82" s="2" t="s">
        <v>242</v>
      </c>
      <c r="D82" s="2" t="s">
        <v>819</v>
      </c>
      <c r="E82" s="2" t="s">
        <v>1080</v>
      </c>
      <c r="F82" s="2">
        <v>978</v>
      </c>
      <c r="G82" s="2" t="s">
        <v>1081</v>
      </c>
      <c r="I82" s="3" t="s">
        <v>1117</v>
      </c>
      <c r="J82" s="3">
        <v>417</v>
      </c>
      <c r="K82" s="4" t="s">
        <v>1247</v>
      </c>
    </row>
    <row r="83" spans="1:11" x14ac:dyDescent="0.25">
      <c r="A83" s="2" t="s">
        <v>243</v>
      </c>
      <c r="B83" s="2" t="s">
        <v>244</v>
      </c>
      <c r="C83" s="2" t="s">
        <v>245</v>
      </c>
      <c r="D83" s="2" t="s">
        <v>820</v>
      </c>
      <c r="E83" s="2" t="s">
        <v>1089</v>
      </c>
      <c r="F83" s="2">
        <v>936</v>
      </c>
      <c r="G83" s="2" t="s">
        <v>1090</v>
      </c>
      <c r="I83" s="3" t="s">
        <v>1118</v>
      </c>
      <c r="J83" s="3">
        <v>116</v>
      </c>
      <c r="K83" s="4" t="s">
        <v>1248</v>
      </c>
    </row>
    <row r="84" spans="1:11" x14ac:dyDescent="0.25">
      <c r="A84" s="2" t="s">
        <v>246</v>
      </c>
      <c r="B84" s="2" t="s">
        <v>247</v>
      </c>
      <c r="C84" s="2" t="s">
        <v>248</v>
      </c>
      <c r="D84" s="2" t="s">
        <v>821</v>
      </c>
      <c r="E84" s="2" t="s">
        <v>1091</v>
      </c>
      <c r="F84" s="2">
        <v>292</v>
      </c>
      <c r="G84" s="2" t="s">
        <v>1092</v>
      </c>
      <c r="I84" s="3" t="s">
        <v>1119</v>
      </c>
      <c r="J84" s="3">
        <v>174</v>
      </c>
      <c r="K84" s="4" t="s">
        <v>1249</v>
      </c>
    </row>
    <row r="85" spans="1:11" x14ac:dyDescent="0.25">
      <c r="A85" s="2" t="s">
        <v>249</v>
      </c>
      <c r="B85" s="2" t="s">
        <v>250</v>
      </c>
      <c r="C85" s="2" t="s">
        <v>251</v>
      </c>
      <c r="D85" s="2" t="s">
        <v>822</v>
      </c>
      <c r="E85" s="2" t="s">
        <v>1080</v>
      </c>
      <c r="F85" s="2">
        <v>978</v>
      </c>
      <c r="G85" s="2" t="s">
        <v>1081</v>
      </c>
      <c r="I85" s="3" t="s">
        <v>1120</v>
      </c>
      <c r="J85" s="3">
        <v>408</v>
      </c>
      <c r="K85" s="4" t="s">
        <v>1250</v>
      </c>
    </row>
    <row r="86" spans="1:11" x14ac:dyDescent="0.25">
      <c r="A86" s="2" t="s">
        <v>252</v>
      </c>
      <c r="B86" s="2" t="s">
        <v>253</v>
      </c>
      <c r="C86" s="2" t="s">
        <v>254</v>
      </c>
      <c r="D86" s="2" t="s">
        <v>823</v>
      </c>
      <c r="E86" s="2" t="s">
        <v>1068</v>
      </c>
      <c r="F86" s="2">
        <v>208</v>
      </c>
      <c r="G86" s="2" t="s">
        <v>1069</v>
      </c>
      <c r="I86" s="3" t="s">
        <v>1121</v>
      </c>
      <c r="J86" s="3">
        <v>410</v>
      </c>
      <c r="K86" s="4" t="s">
        <v>1251</v>
      </c>
    </row>
    <row r="87" spans="1:11" x14ac:dyDescent="0.25">
      <c r="A87" s="2" t="s">
        <v>255</v>
      </c>
      <c r="B87" s="2" t="s">
        <v>256</v>
      </c>
      <c r="C87" s="2" t="s">
        <v>257</v>
      </c>
      <c r="D87" s="2" t="s">
        <v>824</v>
      </c>
      <c r="E87" s="2" t="s">
        <v>1209</v>
      </c>
      <c r="F87" s="2">
        <v>951</v>
      </c>
      <c r="G87" s="2" t="s">
        <v>1210</v>
      </c>
      <c r="I87" s="3" t="s">
        <v>1122</v>
      </c>
      <c r="J87" s="3">
        <v>414</v>
      </c>
      <c r="K87" s="4" t="s">
        <v>1252</v>
      </c>
    </row>
    <row r="88" spans="1:11" x14ac:dyDescent="0.25">
      <c r="A88" s="2" t="s">
        <v>258</v>
      </c>
      <c r="B88" s="2" t="s">
        <v>259</v>
      </c>
      <c r="C88" s="2" t="s">
        <v>260</v>
      </c>
      <c r="D88" s="2" t="s">
        <v>825</v>
      </c>
      <c r="E88" s="2" t="s">
        <v>1080</v>
      </c>
      <c r="F88" s="2">
        <v>978</v>
      </c>
      <c r="G88" s="2" t="s">
        <v>1081</v>
      </c>
      <c r="I88" s="3" t="s">
        <v>1123</v>
      </c>
      <c r="J88" s="3">
        <v>136</v>
      </c>
      <c r="K88" s="4" t="s">
        <v>1253</v>
      </c>
    </row>
    <row r="89" spans="1:11" x14ac:dyDescent="0.25">
      <c r="A89" s="2" t="s">
        <v>261</v>
      </c>
      <c r="B89" s="2" t="s">
        <v>262</v>
      </c>
      <c r="C89" s="2" t="s">
        <v>263</v>
      </c>
      <c r="D89" s="2" t="s">
        <v>826</v>
      </c>
      <c r="E89" s="2" t="s">
        <v>1199</v>
      </c>
      <c r="F89" s="2">
        <v>840</v>
      </c>
      <c r="G89" s="2" t="s">
        <v>1200</v>
      </c>
      <c r="I89" s="3" t="s">
        <v>1124</v>
      </c>
      <c r="J89" s="3">
        <v>398</v>
      </c>
      <c r="K89" s="4" t="s">
        <v>1254</v>
      </c>
    </row>
    <row r="90" spans="1:11" x14ac:dyDescent="0.25">
      <c r="A90" s="2" t="s">
        <v>264</v>
      </c>
      <c r="B90" s="2" t="s">
        <v>265</v>
      </c>
      <c r="C90" s="2" t="s">
        <v>266</v>
      </c>
      <c r="D90" s="2" t="s">
        <v>827</v>
      </c>
      <c r="E90" s="2" t="s">
        <v>1097</v>
      </c>
      <c r="F90" s="2">
        <v>320</v>
      </c>
      <c r="G90" s="2" t="s">
        <v>1098</v>
      </c>
      <c r="I90" s="3" t="s">
        <v>1125</v>
      </c>
      <c r="J90" s="3">
        <v>418</v>
      </c>
      <c r="K90" s="4" t="s">
        <v>1255</v>
      </c>
    </row>
    <row r="91" spans="1:11" x14ac:dyDescent="0.25">
      <c r="A91" s="2" t="s">
        <v>267</v>
      </c>
      <c r="B91" s="2" t="s">
        <v>268</v>
      </c>
      <c r="C91" s="2" t="s">
        <v>269</v>
      </c>
      <c r="D91" s="2" t="s">
        <v>828</v>
      </c>
      <c r="E91" s="2" t="s">
        <v>1227</v>
      </c>
      <c r="F91" s="2">
        <v>0</v>
      </c>
      <c r="G91" s="2" t="s">
        <v>1228</v>
      </c>
      <c r="I91" s="3" t="s">
        <v>1126</v>
      </c>
      <c r="J91" s="3">
        <v>422</v>
      </c>
      <c r="K91" s="4" t="s">
        <v>1256</v>
      </c>
    </row>
    <row r="92" spans="1:11" x14ac:dyDescent="0.25">
      <c r="A92" s="2" t="s">
        <v>270</v>
      </c>
      <c r="B92" s="2" t="s">
        <v>271</v>
      </c>
      <c r="C92" s="2" t="s">
        <v>272</v>
      </c>
      <c r="D92" s="2" t="s">
        <v>829</v>
      </c>
      <c r="E92" s="2" t="s">
        <v>1095</v>
      </c>
      <c r="F92" s="2">
        <v>324</v>
      </c>
      <c r="G92" s="2" t="s">
        <v>1096</v>
      </c>
      <c r="I92" s="3" t="s">
        <v>1127</v>
      </c>
      <c r="J92" s="3">
        <v>144</v>
      </c>
      <c r="K92" s="4" t="s">
        <v>1257</v>
      </c>
    </row>
    <row r="93" spans="1:11" x14ac:dyDescent="0.25">
      <c r="A93" s="2" t="s">
        <v>273</v>
      </c>
      <c r="B93" s="2" t="s">
        <v>274</v>
      </c>
      <c r="C93" s="2" t="s">
        <v>275</v>
      </c>
      <c r="D93" s="2" t="s">
        <v>830</v>
      </c>
      <c r="E93" s="2" t="s">
        <v>1211</v>
      </c>
      <c r="F93" s="2">
        <v>952</v>
      </c>
      <c r="G93" s="2" t="s">
        <v>1314</v>
      </c>
      <c r="I93" s="3" t="s">
        <v>1128</v>
      </c>
      <c r="J93" s="3">
        <v>430</v>
      </c>
      <c r="K93" s="4" t="s">
        <v>1258</v>
      </c>
    </row>
    <row r="94" spans="1:11" x14ac:dyDescent="0.25">
      <c r="A94" s="2" t="s">
        <v>276</v>
      </c>
      <c r="B94" s="2" t="s">
        <v>277</v>
      </c>
      <c r="C94" s="2" t="s">
        <v>278</v>
      </c>
      <c r="D94" s="2" t="s">
        <v>831</v>
      </c>
      <c r="E94" s="2" t="s">
        <v>1099</v>
      </c>
      <c r="F94" s="2">
        <v>328</v>
      </c>
      <c r="G94" s="2" t="s">
        <v>1229</v>
      </c>
      <c r="I94" s="3" t="s">
        <v>1129</v>
      </c>
      <c r="J94" s="3">
        <v>426</v>
      </c>
      <c r="K94" s="4" t="s">
        <v>1130</v>
      </c>
    </row>
    <row r="95" spans="1:11" x14ac:dyDescent="0.25">
      <c r="A95" s="2" t="s">
        <v>279</v>
      </c>
      <c r="B95" s="2" t="s">
        <v>280</v>
      </c>
      <c r="C95" s="2" t="s">
        <v>281</v>
      </c>
      <c r="D95" s="2" t="s">
        <v>832</v>
      </c>
      <c r="E95" s="2" t="s">
        <v>1103</v>
      </c>
      <c r="F95" s="2">
        <v>332</v>
      </c>
      <c r="G95" s="2" t="s">
        <v>1233</v>
      </c>
      <c r="I95" s="3" t="s">
        <v>1131</v>
      </c>
      <c r="J95" s="3">
        <v>434</v>
      </c>
      <c r="K95" s="4" t="s">
        <v>1259</v>
      </c>
    </row>
    <row r="96" spans="1:11" x14ac:dyDescent="0.25">
      <c r="A96" s="2" t="s">
        <v>282</v>
      </c>
      <c r="B96" s="2" t="s">
        <v>283</v>
      </c>
      <c r="C96" s="2" t="s">
        <v>284</v>
      </c>
      <c r="D96" s="2" t="s">
        <v>833</v>
      </c>
      <c r="I96" s="3" t="s">
        <v>1132</v>
      </c>
      <c r="J96" s="3">
        <v>504</v>
      </c>
      <c r="K96" s="4" t="s">
        <v>1260</v>
      </c>
    </row>
    <row r="97" spans="1:11" x14ac:dyDescent="0.25">
      <c r="A97" s="2" t="s">
        <v>287</v>
      </c>
      <c r="B97" s="2" t="s">
        <v>288</v>
      </c>
      <c r="C97" s="2" t="s">
        <v>289</v>
      </c>
      <c r="D97" s="2" t="s">
        <v>835</v>
      </c>
      <c r="E97" s="2" t="s">
        <v>1101</v>
      </c>
      <c r="F97" s="2">
        <v>340</v>
      </c>
      <c r="G97" s="2" t="s">
        <v>1231</v>
      </c>
      <c r="I97" s="3" t="s">
        <v>1133</v>
      </c>
      <c r="J97" s="3">
        <v>498</v>
      </c>
      <c r="K97" s="4" t="s">
        <v>1261</v>
      </c>
    </row>
    <row r="98" spans="1:11" x14ac:dyDescent="0.25">
      <c r="A98" s="2" t="s">
        <v>718</v>
      </c>
      <c r="B98" s="2" t="s">
        <v>138</v>
      </c>
      <c r="C98" s="2" t="s">
        <v>139</v>
      </c>
      <c r="D98" s="2" t="s">
        <v>783</v>
      </c>
      <c r="E98" s="2" t="s">
        <v>1100</v>
      </c>
      <c r="F98" s="2">
        <v>344</v>
      </c>
      <c r="G98" s="2" t="s">
        <v>1230</v>
      </c>
      <c r="I98" s="3" t="s">
        <v>1134</v>
      </c>
      <c r="J98" s="3">
        <v>969</v>
      </c>
      <c r="K98" s="4" t="s">
        <v>1262</v>
      </c>
    </row>
    <row r="99" spans="1:11" x14ac:dyDescent="0.25">
      <c r="A99" s="2" t="s">
        <v>290</v>
      </c>
      <c r="B99" s="2" t="s">
        <v>291</v>
      </c>
      <c r="C99" s="2" t="s">
        <v>292</v>
      </c>
      <c r="D99" s="2" t="s">
        <v>836</v>
      </c>
      <c r="E99" s="2" t="s">
        <v>1104</v>
      </c>
      <c r="F99" s="2">
        <v>348</v>
      </c>
      <c r="G99" s="2" t="s">
        <v>1234</v>
      </c>
      <c r="I99" s="3" t="s">
        <v>379</v>
      </c>
      <c r="J99" s="3">
        <v>807</v>
      </c>
      <c r="K99" s="4" t="s">
        <v>1135</v>
      </c>
    </row>
    <row r="100" spans="1:11" x14ac:dyDescent="0.25">
      <c r="A100" s="2" t="s">
        <v>293</v>
      </c>
      <c r="B100" s="2" t="s">
        <v>294</v>
      </c>
      <c r="C100" s="2" t="s">
        <v>295</v>
      </c>
      <c r="D100" s="2" t="s">
        <v>837</v>
      </c>
      <c r="E100" s="2" t="s">
        <v>1111</v>
      </c>
      <c r="F100" s="2">
        <v>352</v>
      </c>
      <c r="G100" s="2" t="s">
        <v>1112</v>
      </c>
      <c r="I100" s="3" t="s">
        <v>1136</v>
      </c>
      <c r="J100" s="3">
        <v>104</v>
      </c>
      <c r="K100" s="4" t="s">
        <v>1263</v>
      </c>
    </row>
    <row r="101" spans="1:11" x14ac:dyDescent="0.25">
      <c r="A101" s="2" t="s">
        <v>296</v>
      </c>
      <c r="B101" s="2" t="s">
        <v>297</v>
      </c>
      <c r="C101" s="2" t="s">
        <v>298</v>
      </c>
      <c r="D101" s="2" t="s">
        <v>838</v>
      </c>
      <c r="E101" s="2" t="s">
        <v>1107</v>
      </c>
      <c r="F101" s="2">
        <v>356</v>
      </c>
      <c r="G101" s="2" t="s">
        <v>1239</v>
      </c>
      <c r="I101" s="3" t="s">
        <v>1137</v>
      </c>
      <c r="J101" s="3">
        <v>496</v>
      </c>
      <c r="K101" s="4" t="s">
        <v>1264</v>
      </c>
    </row>
    <row r="102" spans="1:11" x14ac:dyDescent="0.25">
      <c r="A102" s="2" t="s">
        <v>299</v>
      </c>
      <c r="B102" s="2" t="s">
        <v>300</v>
      </c>
      <c r="C102" s="2" t="s">
        <v>301</v>
      </c>
      <c r="D102" s="2" t="s">
        <v>839</v>
      </c>
      <c r="E102" s="2" t="s">
        <v>1105</v>
      </c>
      <c r="F102" s="2">
        <v>360</v>
      </c>
      <c r="G102" s="2" t="s">
        <v>1235</v>
      </c>
      <c r="I102" s="3" t="s">
        <v>1138</v>
      </c>
      <c r="J102" s="3">
        <v>446</v>
      </c>
      <c r="K102" s="4" t="s">
        <v>1321</v>
      </c>
    </row>
    <row r="103" spans="1:11" x14ac:dyDescent="0.25">
      <c r="A103" s="2" t="s">
        <v>727</v>
      </c>
      <c r="B103" s="2" t="s">
        <v>302</v>
      </c>
      <c r="C103" s="2" t="s">
        <v>303</v>
      </c>
      <c r="D103" s="2" t="s">
        <v>840</v>
      </c>
      <c r="E103" s="2" t="s">
        <v>1110</v>
      </c>
      <c r="F103" s="2">
        <v>364</v>
      </c>
      <c r="G103" s="2" t="s">
        <v>1240</v>
      </c>
      <c r="I103" s="3" t="s">
        <v>1265</v>
      </c>
      <c r="J103" s="3">
        <v>478</v>
      </c>
      <c r="K103" s="4" t="s">
        <v>1266</v>
      </c>
    </row>
    <row r="104" spans="1:11" x14ac:dyDescent="0.25">
      <c r="A104" s="2" t="s">
        <v>304</v>
      </c>
      <c r="B104" s="2" t="s">
        <v>305</v>
      </c>
      <c r="C104" s="2" t="s">
        <v>306</v>
      </c>
      <c r="D104" s="2" t="s">
        <v>841</v>
      </c>
      <c r="E104" s="2" t="s">
        <v>1108</v>
      </c>
      <c r="F104" s="2">
        <v>368</v>
      </c>
      <c r="G104" s="2" t="s">
        <v>1109</v>
      </c>
      <c r="I104" s="3" t="s">
        <v>1139</v>
      </c>
      <c r="J104" s="3">
        <v>480</v>
      </c>
      <c r="K104" s="4" t="s">
        <v>1267</v>
      </c>
    </row>
    <row r="105" spans="1:11" x14ac:dyDescent="0.25">
      <c r="A105" s="2" t="s">
        <v>307</v>
      </c>
      <c r="B105" s="2" t="s">
        <v>308</v>
      </c>
      <c r="C105" s="2" t="s">
        <v>309</v>
      </c>
      <c r="D105" s="2" t="s">
        <v>842</v>
      </c>
      <c r="E105" s="2" t="s">
        <v>1080</v>
      </c>
      <c r="F105" s="2">
        <v>978</v>
      </c>
      <c r="G105" s="2" t="s">
        <v>1081</v>
      </c>
      <c r="I105" s="3" t="s">
        <v>1140</v>
      </c>
      <c r="J105" s="3">
        <v>462</v>
      </c>
      <c r="K105" s="4" t="s">
        <v>1268</v>
      </c>
    </row>
    <row r="106" spans="1:11" x14ac:dyDescent="0.25">
      <c r="A106" s="2" t="s">
        <v>310</v>
      </c>
      <c r="B106" s="2" t="s">
        <v>311</v>
      </c>
      <c r="C106" s="2" t="s">
        <v>312</v>
      </c>
      <c r="D106" s="2" t="s">
        <v>843</v>
      </c>
      <c r="E106" s="2" t="s">
        <v>1237</v>
      </c>
      <c r="F106" s="2">
        <v>0</v>
      </c>
      <c r="G106" s="2" t="s">
        <v>1238</v>
      </c>
      <c r="I106" s="3" t="s">
        <v>1141</v>
      </c>
      <c r="J106" s="3">
        <v>454</v>
      </c>
      <c r="K106" s="4" t="s">
        <v>1142</v>
      </c>
    </row>
    <row r="107" spans="1:11" x14ac:dyDescent="0.25">
      <c r="A107" s="2" t="s">
        <v>313</v>
      </c>
      <c r="B107" s="2" t="s">
        <v>314</v>
      </c>
      <c r="C107" s="2" t="s">
        <v>315</v>
      </c>
      <c r="D107" s="2" t="s">
        <v>844</v>
      </c>
      <c r="E107" s="2" t="s">
        <v>1106</v>
      </c>
      <c r="F107" s="2">
        <v>376</v>
      </c>
      <c r="G107" s="2" t="s">
        <v>1236</v>
      </c>
      <c r="I107" s="3" t="s">
        <v>1143</v>
      </c>
      <c r="J107" s="3">
        <v>484</v>
      </c>
      <c r="K107" s="4" t="s">
        <v>1269</v>
      </c>
    </row>
    <row r="108" spans="1:11" x14ac:dyDescent="0.25">
      <c r="A108" s="2" t="s">
        <v>316</v>
      </c>
      <c r="B108" s="2" t="s">
        <v>317</v>
      </c>
      <c r="C108" s="2" t="s">
        <v>318</v>
      </c>
      <c r="D108" s="2" t="s">
        <v>845</v>
      </c>
      <c r="E108" s="2" t="s">
        <v>1080</v>
      </c>
      <c r="F108" s="2">
        <v>978</v>
      </c>
      <c r="G108" s="2" t="s">
        <v>1081</v>
      </c>
      <c r="I108" s="3" t="s">
        <v>1144</v>
      </c>
      <c r="J108" s="3">
        <v>458</v>
      </c>
      <c r="K108" s="4" t="s">
        <v>1270</v>
      </c>
    </row>
    <row r="109" spans="1:11" x14ac:dyDescent="0.25">
      <c r="A109" s="2" t="s">
        <v>319</v>
      </c>
      <c r="B109" s="2" t="s">
        <v>320</v>
      </c>
      <c r="C109" s="2" t="s">
        <v>321</v>
      </c>
      <c r="D109" s="2" t="s">
        <v>846</v>
      </c>
      <c r="E109" s="2" t="s">
        <v>1113</v>
      </c>
      <c r="F109" s="2">
        <v>388</v>
      </c>
      <c r="G109" s="2" t="s">
        <v>1243</v>
      </c>
      <c r="I109" s="3" t="s">
        <v>1145</v>
      </c>
      <c r="J109" s="3">
        <v>943</v>
      </c>
      <c r="K109" s="4" t="s">
        <v>1271</v>
      </c>
    </row>
    <row r="110" spans="1:11" x14ac:dyDescent="0.25">
      <c r="A110" s="2" t="s">
        <v>322</v>
      </c>
      <c r="B110" s="2" t="s">
        <v>323</v>
      </c>
      <c r="C110" s="2" t="s">
        <v>324</v>
      </c>
      <c r="D110" s="2" t="s">
        <v>847</v>
      </c>
      <c r="E110" s="2" t="s">
        <v>1115</v>
      </c>
      <c r="F110" s="2">
        <v>392</v>
      </c>
      <c r="G110" s="2" t="s">
        <v>1245</v>
      </c>
      <c r="I110" s="3" t="s">
        <v>1146</v>
      </c>
      <c r="J110" s="3">
        <v>516</v>
      </c>
      <c r="K110" s="4" t="s">
        <v>1272</v>
      </c>
    </row>
    <row r="111" spans="1:11" x14ac:dyDescent="0.25">
      <c r="A111" s="2" t="s">
        <v>325</v>
      </c>
      <c r="B111" s="2" t="s">
        <v>326</v>
      </c>
      <c r="C111" s="2" t="s">
        <v>327</v>
      </c>
      <c r="D111" s="2" t="s">
        <v>848</v>
      </c>
      <c r="E111" s="2" t="s">
        <v>1241</v>
      </c>
      <c r="F111" s="2">
        <v>0</v>
      </c>
      <c r="G111" s="2" t="s">
        <v>1242</v>
      </c>
      <c r="I111" s="3" t="s">
        <v>1147</v>
      </c>
      <c r="J111" s="3">
        <v>566</v>
      </c>
      <c r="K111" s="4" t="s">
        <v>1273</v>
      </c>
    </row>
    <row r="112" spans="1:11" x14ac:dyDescent="0.25">
      <c r="A112" s="2" t="s">
        <v>328</v>
      </c>
      <c r="B112" s="2" t="s">
        <v>329</v>
      </c>
      <c r="C112" s="2" t="s">
        <v>330</v>
      </c>
      <c r="D112" s="2" t="s">
        <v>849</v>
      </c>
      <c r="E112" s="2" t="s">
        <v>1114</v>
      </c>
      <c r="F112" s="2">
        <v>400</v>
      </c>
      <c r="G112" s="2" t="s">
        <v>1244</v>
      </c>
      <c r="I112" s="3" t="s">
        <v>1148</v>
      </c>
      <c r="J112" s="3">
        <v>558</v>
      </c>
      <c r="K112" s="4" t="s">
        <v>1274</v>
      </c>
    </row>
    <row r="113" spans="1:11" x14ac:dyDescent="0.25">
      <c r="A113" s="2" t="s">
        <v>331</v>
      </c>
      <c r="B113" s="2" t="s">
        <v>332</v>
      </c>
      <c r="C113" s="2" t="s">
        <v>333</v>
      </c>
      <c r="D113" s="2" t="s">
        <v>850</v>
      </c>
      <c r="E113" s="2" t="s">
        <v>1124</v>
      </c>
      <c r="F113" s="2">
        <v>398</v>
      </c>
      <c r="G113" s="2" t="s">
        <v>1254</v>
      </c>
      <c r="I113" s="3" t="s">
        <v>1149</v>
      </c>
      <c r="J113" s="3">
        <v>578</v>
      </c>
      <c r="K113" s="4" t="s">
        <v>1275</v>
      </c>
    </row>
    <row r="114" spans="1:11" x14ac:dyDescent="0.25">
      <c r="A114" s="2" t="s">
        <v>334</v>
      </c>
      <c r="B114" s="2" t="s">
        <v>335</v>
      </c>
      <c r="C114" s="2" t="s">
        <v>336</v>
      </c>
      <c r="D114" s="2" t="s">
        <v>851</v>
      </c>
      <c r="E114" s="2" t="s">
        <v>1116</v>
      </c>
      <c r="F114" s="2">
        <v>404</v>
      </c>
      <c r="G114" s="2" t="s">
        <v>1246</v>
      </c>
      <c r="I114" s="3" t="s">
        <v>1150</v>
      </c>
      <c r="J114" s="3">
        <v>524</v>
      </c>
      <c r="K114" s="4" t="s">
        <v>1276</v>
      </c>
    </row>
    <row r="115" spans="1:11" x14ac:dyDescent="0.25">
      <c r="A115" s="2" t="s">
        <v>337</v>
      </c>
      <c r="B115" s="2" t="s">
        <v>338</v>
      </c>
      <c r="C115" s="2" t="s">
        <v>339</v>
      </c>
      <c r="D115" s="2" t="s">
        <v>852</v>
      </c>
      <c r="I115" s="3" t="s">
        <v>1151</v>
      </c>
      <c r="J115" s="3">
        <v>554</v>
      </c>
      <c r="K115" s="4" t="s">
        <v>1277</v>
      </c>
    </row>
    <row r="116" spans="1:11" x14ac:dyDescent="0.25">
      <c r="A116" s="2" t="s">
        <v>340</v>
      </c>
      <c r="B116" s="2" t="s">
        <v>341</v>
      </c>
      <c r="C116" s="2" t="s">
        <v>342</v>
      </c>
      <c r="D116" s="2" t="s">
        <v>853</v>
      </c>
      <c r="E116" s="2" t="s">
        <v>1120</v>
      </c>
      <c r="F116" s="2">
        <v>408</v>
      </c>
      <c r="G116" s="2" t="s">
        <v>1250</v>
      </c>
      <c r="I116" s="3" t="s">
        <v>1152</v>
      </c>
      <c r="J116" s="3">
        <v>512</v>
      </c>
      <c r="K116" s="4" t="s">
        <v>1278</v>
      </c>
    </row>
    <row r="117" spans="1:11" x14ac:dyDescent="0.25">
      <c r="A117" s="2" t="s">
        <v>343</v>
      </c>
      <c r="B117" s="2" t="s">
        <v>344</v>
      </c>
      <c r="C117" s="2" t="s">
        <v>345</v>
      </c>
      <c r="D117" s="2" t="s">
        <v>854</v>
      </c>
      <c r="E117" s="2" t="s">
        <v>1121</v>
      </c>
      <c r="F117" s="2">
        <v>410</v>
      </c>
      <c r="G117" s="2" t="s">
        <v>1251</v>
      </c>
      <c r="I117" s="3" t="s">
        <v>1153</v>
      </c>
      <c r="J117" s="3">
        <v>590</v>
      </c>
      <c r="K117" s="4" t="s">
        <v>1154</v>
      </c>
    </row>
    <row r="118" spans="1:11" x14ac:dyDescent="0.25">
      <c r="A118" s="2" t="s">
        <v>1322</v>
      </c>
      <c r="B118" s="2" t="s">
        <v>1323</v>
      </c>
      <c r="C118" s="2" t="s">
        <v>1324</v>
      </c>
      <c r="D118" s="2" t="s">
        <v>1218</v>
      </c>
      <c r="E118" s="2" t="s">
        <v>1080</v>
      </c>
      <c r="F118" s="2">
        <v>978</v>
      </c>
      <c r="G118" s="2" t="s">
        <v>1081</v>
      </c>
      <c r="I118" s="3" t="s">
        <v>1155</v>
      </c>
      <c r="J118" s="3">
        <v>604</v>
      </c>
      <c r="K118" s="4" t="s">
        <v>1156</v>
      </c>
    </row>
    <row r="119" spans="1:11" x14ac:dyDescent="0.25">
      <c r="A119" s="2" t="s">
        <v>346</v>
      </c>
      <c r="B119" s="2" t="s">
        <v>347</v>
      </c>
      <c r="C119" s="2" t="s">
        <v>348</v>
      </c>
      <c r="D119" s="2" t="s">
        <v>855</v>
      </c>
      <c r="E119" s="2" t="s">
        <v>1122</v>
      </c>
      <c r="F119" s="2">
        <v>414</v>
      </c>
      <c r="G119" s="2" t="s">
        <v>1252</v>
      </c>
      <c r="I119" s="3" t="s">
        <v>1157</v>
      </c>
      <c r="J119" s="3">
        <v>598</v>
      </c>
      <c r="K119" s="4" t="s">
        <v>1279</v>
      </c>
    </row>
    <row r="120" spans="1:11" x14ac:dyDescent="0.25">
      <c r="A120" s="2" t="s">
        <v>728</v>
      </c>
      <c r="B120" s="2" t="s">
        <v>349</v>
      </c>
      <c r="C120" s="2" t="s">
        <v>350</v>
      </c>
      <c r="D120" s="2" t="s">
        <v>856</v>
      </c>
      <c r="E120" s="2" t="s">
        <v>1117</v>
      </c>
      <c r="F120" s="2">
        <v>417</v>
      </c>
      <c r="G120" s="2" t="s">
        <v>1247</v>
      </c>
      <c r="I120" s="3" t="s">
        <v>1158</v>
      </c>
      <c r="J120" s="3">
        <v>608</v>
      </c>
      <c r="K120" s="4" t="s">
        <v>1280</v>
      </c>
    </row>
    <row r="121" spans="1:11" x14ac:dyDescent="0.25">
      <c r="A121" s="2" t="s">
        <v>351</v>
      </c>
      <c r="B121" s="2" t="s">
        <v>352</v>
      </c>
      <c r="C121" s="2" t="s">
        <v>353</v>
      </c>
      <c r="D121" s="2" t="s">
        <v>857</v>
      </c>
      <c r="E121" s="2" t="s">
        <v>1125</v>
      </c>
      <c r="F121" s="2">
        <v>418</v>
      </c>
      <c r="G121" s="2" t="s">
        <v>1255</v>
      </c>
      <c r="I121" s="3" t="s">
        <v>1159</v>
      </c>
      <c r="J121" s="3">
        <v>586</v>
      </c>
      <c r="K121" s="4" t="s">
        <v>1281</v>
      </c>
    </row>
    <row r="122" spans="1:11" x14ac:dyDescent="0.25">
      <c r="A122" s="2" t="s">
        <v>354</v>
      </c>
      <c r="B122" s="2" t="s">
        <v>355</v>
      </c>
      <c r="C122" s="2" t="s">
        <v>356</v>
      </c>
      <c r="D122" s="2" t="s">
        <v>858</v>
      </c>
      <c r="E122" s="2" t="s">
        <v>1080</v>
      </c>
      <c r="F122" s="2">
        <v>978</v>
      </c>
      <c r="G122" s="2" t="s">
        <v>1081</v>
      </c>
      <c r="I122" s="3" t="s">
        <v>1160</v>
      </c>
      <c r="J122" s="3">
        <v>985</v>
      </c>
      <c r="K122" s="4" t="s">
        <v>1282</v>
      </c>
    </row>
    <row r="123" spans="1:11" x14ac:dyDescent="0.25">
      <c r="A123" s="2" t="s">
        <v>357</v>
      </c>
      <c r="B123" s="2" t="s">
        <v>358</v>
      </c>
      <c r="C123" s="2" t="s">
        <v>359</v>
      </c>
      <c r="D123" s="2" t="s">
        <v>859</v>
      </c>
      <c r="E123" s="2" t="s">
        <v>1126</v>
      </c>
      <c r="F123" s="2">
        <v>422</v>
      </c>
      <c r="G123" s="2" t="s">
        <v>1256</v>
      </c>
      <c r="I123" s="3" t="s">
        <v>1161</v>
      </c>
      <c r="J123" s="3">
        <v>600</v>
      </c>
      <c r="K123" s="4" t="s">
        <v>1162</v>
      </c>
    </row>
    <row r="124" spans="1:11" x14ac:dyDescent="0.25">
      <c r="A124" s="2" t="s">
        <v>360</v>
      </c>
      <c r="B124" s="2" t="s">
        <v>361</v>
      </c>
      <c r="C124" s="2" t="s">
        <v>362</v>
      </c>
      <c r="D124" s="2" t="s">
        <v>860</v>
      </c>
      <c r="E124" s="2" t="s">
        <v>1129</v>
      </c>
      <c r="F124" s="2">
        <v>426</v>
      </c>
      <c r="G124" s="2" t="s">
        <v>1130</v>
      </c>
      <c r="I124" s="3" t="s">
        <v>1163</v>
      </c>
      <c r="J124" s="3">
        <v>634</v>
      </c>
      <c r="K124" s="4" t="s">
        <v>1283</v>
      </c>
    </row>
    <row r="125" spans="1:11" x14ac:dyDescent="0.25">
      <c r="A125" s="2" t="s">
        <v>363</v>
      </c>
      <c r="B125" s="2" t="s">
        <v>364</v>
      </c>
      <c r="C125" s="2" t="s">
        <v>365</v>
      </c>
      <c r="D125" s="2" t="s">
        <v>861</v>
      </c>
      <c r="E125" s="2" t="s">
        <v>1128</v>
      </c>
      <c r="F125" s="2">
        <v>430</v>
      </c>
      <c r="G125" s="2" t="s">
        <v>1258</v>
      </c>
      <c r="I125" s="3" t="s">
        <v>1164</v>
      </c>
      <c r="J125" s="3">
        <v>946</v>
      </c>
      <c r="K125" s="4" t="s">
        <v>1284</v>
      </c>
    </row>
    <row r="126" spans="1:11" x14ac:dyDescent="0.25">
      <c r="A126" s="2" t="s">
        <v>366</v>
      </c>
      <c r="B126" s="2" t="s">
        <v>367</v>
      </c>
      <c r="C126" s="2" t="s">
        <v>368</v>
      </c>
      <c r="D126" s="2" t="s">
        <v>862</v>
      </c>
      <c r="E126" s="2" t="s">
        <v>1131</v>
      </c>
      <c r="F126" s="2">
        <v>434</v>
      </c>
      <c r="G126" s="2" t="s">
        <v>1259</v>
      </c>
      <c r="I126" s="3" t="s">
        <v>1165</v>
      </c>
      <c r="J126" s="3">
        <v>941</v>
      </c>
      <c r="K126" s="4" t="s">
        <v>1285</v>
      </c>
    </row>
    <row r="127" spans="1:11" x14ac:dyDescent="0.25">
      <c r="A127" s="2" t="s">
        <v>369</v>
      </c>
      <c r="B127" s="2" t="s">
        <v>370</v>
      </c>
      <c r="C127" s="2" t="s">
        <v>371</v>
      </c>
      <c r="D127" s="2" t="s">
        <v>863</v>
      </c>
      <c r="E127" s="2" t="s">
        <v>1055</v>
      </c>
      <c r="F127" s="2">
        <v>756</v>
      </c>
      <c r="G127" s="2" t="s">
        <v>1056</v>
      </c>
      <c r="I127" s="3" t="s">
        <v>1166</v>
      </c>
      <c r="J127" s="3">
        <v>643</v>
      </c>
      <c r="K127" s="4" t="s">
        <v>1286</v>
      </c>
    </row>
    <row r="128" spans="1:11" x14ac:dyDescent="0.25">
      <c r="A128" s="2" t="s">
        <v>372</v>
      </c>
      <c r="B128" s="2" t="s">
        <v>373</v>
      </c>
      <c r="C128" s="2" t="s">
        <v>374</v>
      </c>
      <c r="D128" s="2" t="s">
        <v>864</v>
      </c>
      <c r="E128" s="2" t="s">
        <v>1080</v>
      </c>
      <c r="F128" s="2">
        <v>978</v>
      </c>
      <c r="G128" s="2" t="s">
        <v>1081</v>
      </c>
      <c r="I128" s="3" t="s">
        <v>1167</v>
      </c>
      <c r="J128" s="3">
        <v>646</v>
      </c>
      <c r="K128" s="4" t="s">
        <v>1287</v>
      </c>
    </row>
    <row r="129" spans="1:11" x14ac:dyDescent="0.25">
      <c r="A129" s="2" t="s">
        <v>375</v>
      </c>
      <c r="B129" s="2" t="s">
        <v>376</v>
      </c>
      <c r="C129" s="2" t="s">
        <v>377</v>
      </c>
      <c r="D129" s="2" t="s">
        <v>865</v>
      </c>
      <c r="E129" s="2" t="s">
        <v>1080</v>
      </c>
      <c r="F129" s="2">
        <v>978</v>
      </c>
      <c r="G129" s="2" t="s">
        <v>1081</v>
      </c>
      <c r="I129" s="3" t="s">
        <v>1168</v>
      </c>
      <c r="J129" s="3">
        <v>682</v>
      </c>
      <c r="K129" s="4" t="s">
        <v>1288</v>
      </c>
    </row>
    <row r="130" spans="1:11" x14ac:dyDescent="0.25">
      <c r="A130" s="2" t="s">
        <v>719</v>
      </c>
      <c r="B130" s="2" t="s">
        <v>140</v>
      </c>
      <c r="C130" s="2" t="s">
        <v>141</v>
      </c>
      <c r="D130" s="2" t="s">
        <v>784</v>
      </c>
      <c r="E130" s="2" t="s">
        <v>1138</v>
      </c>
      <c r="F130" s="2">
        <v>446</v>
      </c>
      <c r="G130" s="2" t="s">
        <v>1321</v>
      </c>
      <c r="I130" s="3" t="s">
        <v>1169</v>
      </c>
      <c r="J130" s="3">
        <v>90</v>
      </c>
      <c r="K130" s="4" t="s">
        <v>1289</v>
      </c>
    </row>
    <row r="131" spans="1:11" x14ac:dyDescent="0.25">
      <c r="A131" s="2" t="s">
        <v>729</v>
      </c>
      <c r="B131" s="2" t="s">
        <v>378</v>
      </c>
      <c r="C131" s="2" t="s">
        <v>379</v>
      </c>
      <c r="D131" s="2" t="s">
        <v>866</v>
      </c>
      <c r="E131" s="2" t="s">
        <v>379</v>
      </c>
      <c r="F131" s="2">
        <v>807</v>
      </c>
      <c r="G131" s="2" t="s">
        <v>1135</v>
      </c>
      <c r="I131" s="3" t="s">
        <v>1170</v>
      </c>
      <c r="J131" s="3">
        <v>690</v>
      </c>
      <c r="K131" s="4" t="s">
        <v>1290</v>
      </c>
    </row>
    <row r="132" spans="1:11" x14ac:dyDescent="0.25">
      <c r="A132" s="2" t="s">
        <v>380</v>
      </c>
      <c r="B132" s="2" t="s">
        <v>381</v>
      </c>
      <c r="C132" s="2" t="s">
        <v>382</v>
      </c>
      <c r="D132" s="2" t="s">
        <v>867</v>
      </c>
      <c r="E132" s="2" t="s">
        <v>1134</v>
      </c>
      <c r="F132" s="2">
        <v>969</v>
      </c>
      <c r="G132" s="2" t="s">
        <v>1262</v>
      </c>
      <c r="I132" s="3" t="s">
        <v>1171</v>
      </c>
      <c r="J132" s="3">
        <v>938</v>
      </c>
      <c r="K132" s="4" t="s">
        <v>1291</v>
      </c>
    </row>
    <row r="133" spans="1:11" x14ac:dyDescent="0.25">
      <c r="A133" s="2" t="s">
        <v>383</v>
      </c>
      <c r="B133" s="2" t="s">
        <v>384</v>
      </c>
      <c r="C133" s="2" t="s">
        <v>385</v>
      </c>
      <c r="D133" s="2" t="s">
        <v>868</v>
      </c>
      <c r="E133" s="2" t="s">
        <v>1141</v>
      </c>
      <c r="F133" s="2">
        <v>454</v>
      </c>
      <c r="G133" s="2" t="s">
        <v>1142</v>
      </c>
      <c r="I133" s="3" t="s">
        <v>1172</v>
      </c>
      <c r="J133" s="3">
        <v>752</v>
      </c>
      <c r="K133" s="4" t="s">
        <v>1292</v>
      </c>
    </row>
    <row r="134" spans="1:11" x14ac:dyDescent="0.25">
      <c r="A134" s="2" t="s">
        <v>386</v>
      </c>
      <c r="B134" s="2" t="s">
        <v>387</v>
      </c>
      <c r="C134" s="2" t="s">
        <v>388</v>
      </c>
      <c r="D134" s="2" t="s">
        <v>869</v>
      </c>
      <c r="E134" s="2" t="s">
        <v>1144</v>
      </c>
      <c r="F134" s="2">
        <v>458</v>
      </c>
      <c r="G134" s="2" t="s">
        <v>1270</v>
      </c>
      <c r="I134" s="3" t="s">
        <v>1173</v>
      </c>
      <c r="J134" s="3">
        <v>702</v>
      </c>
      <c r="K134" s="4" t="s">
        <v>1293</v>
      </c>
    </row>
    <row r="135" spans="1:11" x14ac:dyDescent="0.25">
      <c r="A135" s="2" t="s">
        <v>389</v>
      </c>
      <c r="B135" s="2" t="s">
        <v>390</v>
      </c>
      <c r="C135" s="2" t="s">
        <v>391</v>
      </c>
      <c r="D135" s="2" t="s">
        <v>870</v>
      </c>
      <c r="E135" s="2" t="s">
        <v>1140</v>
      </c>
      <c r="F135" s="2">
        <v>462</v>
      </c>
      <c r="G135" s="2" t="s">
        <v>1268</v>
      </c>
      <c r="I135" s="3" t="s">
        <v>1174</v>
      </c>
      <c r="J135" s="3">
        <v>654</v>
      </c>
      <c r="K135" s="4" t="s">
        <v>1294</v>
      </c>
    </row>
    <row r="136" spans="1:11" x14ac:dyDescent="0.25">
      <c r="A136" s="2" t="s">
        <v>392</v>
      </c>
      <c r="B136" s="2" t="s">
        <v>393</v>
      </c>
      <c r="C136" s="2" t="s">
        <v>394</v>
      </c>
      <c r="D136" s="2" t="s">
        <v>871</v>
      </c>
      <c r="E136" s="2" t="s">
        <v>1211</v>
      </c>
      <c r="F136" s="2">
        <v>952</v>
      </c>
      <c r="G136" s="2" t="s">
        <v>1314</v>
      </c>
      <c r="I136" s="3" t="s">
        <v>1175</v>
      </c>
      <c r="J136" s="3">
        <v>694</v>
      </c>
      <c r="K136" s="4" t="s">
        <v>1176</v>
      </c>
    </row>
    <row r="137" spans="1:11" x14ac:dyDescent="0.25">
      <c r="A137" s="2" t="s">
        <v>395</v>
      </c>
      <c r="B137" s="2" t="s">
        <v>396</v>
      </c>
      <c r="C137" s="2" t="s">
        <v>397</v>
      </c>
      <c r="D137" s="2" t="s">
        <v>872</v>
      </c>
      <c r="E137" s="2" t="s">
        <v>1080</v>
      </c>
      <c r="F137" s="2">
        <v>978</v>
      </c>
      <c r="G137" s="2" t="s">
        <v>1081</v>
      </c>
      <c r="I137" s="3" t="s">
        <v>1177</v>
      </c>
      <c r="J137" s="3">
        <v>706</v>
      </c>
      <c r="K137" s="4" t="s">
        <v>1295</v>
      </c>
    </row>
    <row r="138" spans="1:11" x14ac:dyDescent="0.25">
      <c r="A138" s="2" t="s">
        <v>398</v>
      </c>
      <c r="B138" s="2" t="s">
        <v>399</v>
      </c>
      <c r="C138" s="2" t="s">
        <v>400</v>
      </c>
      <c r="D138" s="2" t="s">
        <v>873</v>
      </c>
      <c r="E138" s="2" t="s">
        <v>1199</v>
      </c>
      <c r="F138" s="2">
        <v>840</v>
      </c>
      <c r="G138" s="2" t="s">
        <v>1200</v>
      </c>
      <c r="I138" s="3" t="s">
        <v>1178</v>
      </c>
      <c r="J138" s="3">
        <v>968</v>
      </c>
      <c r="K138" s="4" t="s">
        <v>1179</v>
      </c>
    </row>
    <row r="139" spans="1:11" x14ac:dyDescent="0.25">
      <c r="A139" s="2" t="s">
        <v>401</v>
      </c>
      <c r="B139" s="2" t="s">
        <v>402</v>
      </c>
      <c r="C139" s="2" t="s">
        <v>403</v>
      </c>
      <c r="D139" s="2" t="s">
        <v>874</v>
      </c>
      <c r="E139" s="2" t="s">
        <v>1080</v>
      </c>
      <c r="F139" s="2">
        <v>978</v>
      </c>
      <c r="G139" s="2" t="s">
        <v>1081</v>
      </c>
      <c r="I139" s="3" t="s">
        <v>1180</v>
      </c>
      <c r="J139" s="3">
        <v>728</v>
      </c>
      <c r="K139" s="4" t="s">
        <v>1296</v>
      </c>
    </row>
    <row r="140" spans="1:11" x14ac:dyDescent="0.25">
      <c r="A140" s="2" t="s">
        <v>404</v>
      </c>
      <c r="B140" s="2" t="s">
        <v>405</v>
      </c>
      <c r="C140" s="2" t="s">
        <v>406</v>
      </c>
      <c r="D140" s="2" t="s">
        <v>875</v>
      </c>
      <c r="E140" s="2" t="s">
        <v>1265</v>
      </c>
      <c r="F140" s="2">
        <v>478</v>
      </c>
      <c r="G140" s="2" t="s">
        <v>1266</v>
      </c>
      <c r="I140" s="3" t="s">
        <v>1297</v>
      </c>
      <c r="J140" s="3">
        <v>678</v>
      </c>
      <c r="K140" s="4" t="s">
        <v>1298</v>
      </c>
    </row>
    <row r="141" spans="1:11" x14ac:dyDescent="0.25">
      <c r="A141" s="2" t="s">
        <v>407</v>
      </c>
      <c r="B141" s="2" t="s">
        <v>408</v>
      </c>
      <c r="C141" s="2" t="s">
        <v>409</v>
      </c>
      <c r="D141" s="2" t="s">
        <v>876</v>
      </c>
      <c r="E141" s="2" t="s">
        <v>1139</v>
      </c>
      <c r="F141" s="2">
        <v>480</v>
      </c>
      <c r="G141" s="2" t="s">
        <v>1267</v>
      </c>
      <c r="I141" s="3" t="s">
        <v>1181</v>
      </c>
      <c r="J141" s="3">
        <v>760</v>
      </c>
      <c r="K141" s="4" t="s">
        <v>1299</v>
      </c>
    </row>
    <row r="142" spans="1:11" x14ac:dyDescent="0.25">
      <c r="A142" s="2" t="s">
        <v>410</v>
      </c>
      <c r="B142" s="2" t="s">
        <v>411</v>
      </c>
      <c r="C142" s="2" t="s">
        <v>412</v>
      </c>
      <c r="D142" s="2" t="s">
        <v>877</v>
      </c>
      <c r="E142" s="2" t="s">
        <v>1080</v>
      </c>
      <c r="F142" s="2">
        <v>978</v>
      </c>
      <c r="G142" s="2" t="s">
        <v>1081</v>
      </c>
      <c r="I142" s="3" t="s">
        <v>1182</v>
      </c>
      <c r="J142" s="3">
        <v>748</v>
      </c>
      <c r="K142" s="4" t="s">
        <v>1300</v>
      </c>
    </row>
    <row r="143" spans="1:11" x14ac:dyDescent="0.25">
      <c r="A143" s="2" t="s">
        <v>413</v>
      </c>
      <c r="B143" s="2" t="s">
        <v>414</v>
      </c>
      <c r="C143" s="2" t="s">
        <v>415</v>
      </c>
      <c r="D143" s="2" t="s">
        <v>878</v>
      </c>
      <c r="E143" s="2" t="s">
        <v>1143</v>
      </c>
      <c r="F143" s="2">
        <v>484</v>
      </c>
      <c r="G143" s="2" t="s">
        <v>1269</v>
      </c>
      <c r="I143" s="3" t="s">
        <v>1183</v>
      </c>
      <c r="J143" s="3">
        <v>764</v>
      </c>
      <c r="K143" s="4" t="s">
        <v>1301</v>
      </c>
    </row>
    <row r="144" spans="1:11" x14ac:dyDescent="0.25">
      <c r="A144" s="2" t="s">
        <v>730</v>
      </c>
      <c r="B144" s="2" t="s">
        <v>416</v>
      </c>
      <c r="C144" s="2" t="s">
        <v>417</v>
      </c>
      <c r="D144" s="2" t="s">
        <v>879</v>
      </c>
      <c r="E144" s="2" t="s">
        <v>1199</v>
      </c>
      <c r="F144" s="2">
        <v>840</v>
      </c>
      <c r="G144" s="2" t="s">
        <v>1200</v>
      </c>
      <c r="I144" s="3" t="s">
        <v>1184</v>
      </c>
      <c r="J144" s="3">
        <v>972</v>
      </c>
      <c r="K144" s="4" t="s">
        <v>1302</v>
      </c>
    </row>
    <row r="145" spans="1:11" x14ac:dyDescent="0.25">
      <c r="A145" s="2" t="s">
        <v>418</v>
      </c>
      <c r="B145" s="2" t="s">
        <v>419</v>
      </c>
      <c r="C145" s="2" t="s">
        <v>420</v>
      </c>
      <c r="D145" s="2" t="s">
        <v>880</v>
      </c>
      <c r="E145" s="2" t="s">
        <v>1133</v>
      </c>
      <c r="F145" s="2">
        <v>498</v>
      </c>
      <c r="G145" s="2" t="s">
        <v>1261</v>
      </c>
      <c r="I145" s="3" t="s">
        <v>1185</v>
      </c>
      <c r="J145" s="3">
        <v>934</v>
      </c>
      <c r="K145" s="4" t="s">
        <v>1303</v>
      </c>
    </row>
    <row r="146" spans="1:11" x14ac:dyDescent="0.25">
      <c r="A146" s="2" t="s">
        <v>421</v>
      </c>
      <c r="B146" s="2" t="s">
        <v>422</v>
      </c>
      <c r="C146" s="2" t="s">
        <v>423</v>
      </c>
      <c r="D146" s="2" t="s">
        <v>881</v>
      </c>
      <c r="E146" s="2" t="s">
        <v>1080</v>
      </c>
      <c r="F146" s="2">
        <v>978</v>
      </c>
      <c r="G146" s="2" t="s">
        <v>1081</v>
      </c>
      <c r="I146" s="3" t="s">
        <v>1186</v>
      </c>
      <c r="J146" s="3">
        <v>788</v>
      </c>
      <c r="K146" s="4" t="s">
        <v>1187</v>
      </c>
    </row>
    <row r="147" spans="1:11" x14ac:dyDescent="0.25">
      <c r="A147" s="2" t="s">
        <v>424</v>
      </c>
      <c r="B147" s="2" t="s">
        <v>425</v>
      </c>
      <c r="C147" s="2" t="s">
        <v>426</v>
      </c>
      <c r="D147" s="2" t="s">
        <v>882</v>
      </c>
      <c r="E147" s="2" t="s">
        <v>1137</v>
      </c>
      <c r="F147" s="2">
        <v>496</v>
      </c>
      <c r="G147" s="2" t="s">
        <v>1264</v>
      </c>
      <c r="I147" s="3" t="s">
        <v>1188</v>
      </c>
      <c r="J147" s="3">
        <v>776</v>
      </c>
      <c r="K147" s="4" t="s">
        <v>1304</v>
      </c>
    </row>
    <row r="148" spans="1:11" x14ac:dyDescent="0.25">
      <c r="A148" s="2" t="s">
        <v>427</v>
      </c>
      <c r="B148" s="2" t="s">
        <v>428</v>
      </c>
      <c r="C148" s="2" t="s">
        <v>429</v>
      </c>
      <c r="D148" s="2" t="s">
        <v>883</v>
      </c>
      <c r="E148" s="2" t="s">
        <v>1080</v>
      </c>
      <c r="F148" s="2">
        <v>978</v>
      </c>
      <c r="G148" s="2" t="s">
        <v>1081</v>
      </c>
      <c r="I148" s="3" t="s">
        <v>1189</v>
      </c>
      <c r="J148" s="3">
        <v>949</v>
      </c>
      <c r="K148" s="4" t="s">
        <v>1190</v>
      </c>
    </row>
    <row r="149" spans="1:11" x14ac:dyDescent="0.25">
      <c r="A149" s="2" t="s">
        <v>430</v>
      </c>
      <c r="B149" s="2" t="s">
        <v>431</v>
      </c>
      <c r="C149" s="2" t="s">
        <v>432</v>
      </c>
      <c r="D149" s="2" t="s">
        <v>884</v>
      </c>
      <c r="E149" s="2" t="s">
        <v>1209</v>
      </c>
      <c r="F149" s="2">
        <v>951</v>
      </c>
      <c r="G149" s="2" t="s">
        <v>1210</v>
      </c>
      <c r="I149" s="3" t="s">
        <v>1191</v>
      </c>
      <c r="J149" s="3">
        <v>780</v>
      </c>
      <c r="K149" s="4" t="s">
        <v>1305</v>
      </c>
    </row>
    <row r="150" spans="1:11" x14ac:dyDescent="0.25">
      <c r="A150" s="2" t="s">
        <v>433</v>
      </c>
      <c r="B150" s="2" t="s">
        <v>434</v>
      </c>
      <c r="C150" s="2" t="s">
        <v>435</v>
      </c>
      <c r="D150" s="2" t="s">
        <v>885</v>
      </c>
      <c r="E150" s="2" t="s">
        <v>1132</v>
      </c>
      <c r="F150" s="2">
        <v>504</v>
      </c>
      <c r="G150" s="2" t="s">
        <v>1260</v>
      </c>
      <c r="I150" s="3" t="s">
        <v>1306</v>
      </c>
      <c r="J150" s="3">
        <v>0</v>
      </c>
      <c r="K150" s="4" t="s">
        <v>1307</v>
      </c>
    </row>
    <row r="151" spans="1:11" x14ac:dyDescent="0.25">
      <c r="A151" s="2" t="s">
        <v>436</v>
      </c>
      <c r="B151" s="2" t="s">
        <v>437</v>
      </c>
      <c r="C151" s="2" t="s">
        <v>438</v>
      </c>
      <c r="D151" s="2" t="s">
        <v>886</v>
      </c>
      <c r="E151" s="2" t="s">
        <v>1145</v>
      </c>
      <c r="F151" s="2">
        <v>943</v>
      </c>
      <c r="G151" s="2" t="s">
        <v>1271</v>
      </c>
      <c r="I151" s="3" t="s">
        <v>1192</v>
      </c>
      <c r="J151" s="3">
        <v>901</v>
      </c>
      <c r="K151" s="4" t="s">
        <v>1193</v>
      </c>
    </row>
    <row r="152" spans="1:11" x14ac:dyDescent="0.25">
      <c r="A152" s="2" t="s">
        <v>439</v>
      </c>
      <c r="B152" s="2" t="s">
        <v>440</v>
      </c>
      <c r="C152" s="2" t="s">
        <v>441</v>
      </c>
      <c r="D152" s="2" t="s">
        <v>887</v>
      </c>
      <c r="E152" s="2" t="s">
        <v>1136</v>
      </c>
      <c r="F152" s="2">
        <v>104</v>
      </c>
      <c r="G152" s="2" t="s">
        <v>1263</v>
      </c>
      <c r="I152" s="3" t="s">
        <v>1194</v>
      </c>
      <c r="J152" s="3">
        <v>834</v>
      </c>
      <c r="K152" s="4" t="s">
        <v>1195</v>
      </c>
    </row>
    <row r="153" spans="1:11" x14ac:dyDescent="0.25">
      <c r="A153" s="2" t="s">
        <v>442</v>
      </c>
      <c r="B153" s="2" t="s">
        <v>443</v>
      </c>
      <c r="C153" s="2" t="s">
        <v>444</v>
      </c>
      <c r="D153" s="2" t="s">
        <v>888</v>
      </c>
      <c r="E153" s="2" t="s">
        <v>1146</v>
      </c>
      <c r="F153" s="2">
        <v>516</v>
      </c>
      <c r="G153" s="2" t="s">
        <v>1272</v>
      </c>
      <c r="I153" s="3" t="s">
        <v>1196</v>
      </c>
      <c r="J153" s="3">
        <v>980</v>
      </c>
      <c r="K153" s="4" t="s">
        <v>1308</v>
      </c>
    </row>
    <row r="154" spans="1:11" x14ac:dyDescent="0.25">
      <c r="A154" s="2" t="s">
        <v>445</v>
      </c>
      <c r="B154" s="2" t="s">
        <v>446</v>
      </c>
      <c r="C154" s="2" t="s">
        <v>447</v>
      </c>
      <c r="D154" s="2" t="s">
        <v>889</v>
      </c>
      <c r="I154" s="3" t="s">
        <v>1197</v>
      </c>
      <c r="J154" s="3">
        <v>800</v>
      </c>
      <c r="K154" s="4" t="s">
        <v>1198</v>
      </c>
    </row>
    <row r="155" spans="1:11" x14ac:dyDescent="0.25">
      <c r="A155" s="2" t="s">
        <v>448</v>
      </c>
      <c r="B155" s="2" t="s">
        <v>449</v>
      </c>
      <c r="C155" s="2" t="s">
        <v>450</v>
      </c>
      <c r="D155" s="2" t="s">
        <v>890</v>
      </c>
      <c r="E155" s="2" t="s">
        <v>1150</v>
      </c>
      <c r="F155" s="2">
        <v>524</v>
      </c>
      <c r="G155" s="2" t="s">
        <v>1276</v>
      </c>
      <c r="I155" s="3" t="s">
        <v>1199</v>
      </c>
      <c r="J155" s="3">
        <v>840</v>
      </c>
      <c r="K155" s="4" t="s">
        <v>1200</v>
      </c>
    </row>
    <row r="156" spans="1:11" x14ac:dyDescent="0.25">
      <c r="A156" s="2" t="s">
        <v>451</v>
      </c>
      <c r="B156" s="2" t="s">
        <v>452</v>
      </c>
      <c r="C156" s="2" t="s">
        <v>453</v>
      </c>
      <c r="D156" s="2" t="s">
        <v>891</v>
      </c>
      <c r="E156" s="2" t="s">
        <v>1080</v>
      </c>
      <c r="F156" s="2">
        <v>978</v>
      </c>
      <c r="G156" s="2" t="s">
        <v>1081</v>
      </c>
      <c r="I156" s="3" t="s">
        <v>1199</v>
      </c>
      <c r="J156" s="5"/>
      <c r="K156" s="6"/>
    </row>
    <row r="157" spans="1:11" x14ac:dyDescent="0.25">
      <c r="A157" s="2" t="s">
        <v>454</v>
      </c>
      <c r="B157" s="2" t="s">
        <v>455</v>
      </c>
      <c r="C157" s="2" t="s">
        <v>456</v>
      </c>
      <c r="D157" s="2" t="s">
        <v>892</v>
      </c>
      <c r="E157" s="2" t="s">
        <v>1015</v>
      </c>
      <c r="F157" s="2">
        <v>532</v>
      </c>
      <c r="G157" s="2" t="s">
        <v>1016</v>
      </c>
      <c r="I157" s="3" t="s">
        <v>1201</v>
      </c>
      <c r="J157" s="3">
        <v>858</v>
      </c>
      <c r="K157" s="4" t="s">
        <v>1309</v>
      </c>
    </row>
    <row r="158" spans="1:11" x14ac:dyDescent="0.25">
      <c r="A158" s="2" t="s">
        <v>457</v>
      </c>
      <c r="B158" s="2" t="s">
        <v>458</v>
      </c>
      <c r="C158" s="2" t="s">
        <v>459</v>
      </c>
      <c r="D158" s="2" t="s">
        <v>893</v>
      </c>
      <c r="I158" s="3" t="s">
        <v>1202</v>
      </c>
      <c r="J158" s="3">
        <v>860</v>
      </c>
      <c r="K158" s="4" t="s">
        <v>1310</v>
      </c>
    </row>
    <row r="159" spans="1:11" x14ac:dyDescent="0.25">
      <c r="A159" s="2" t="s">
        <v>460</v>
      </c>
      <c r="B159" s="2" t="s">
        <v>461</v>
      </c>
      <c r="C159" s="2" t="s">
        <v>462</v>
      </c>
      <c r="D159" s="2" t="s">
        <v>894</v>
      </c>
      <c r="E159" s="2" t="s">
        <v>1151</v>
      </c>
      <c r="F159" s="2">
        <v>554</v>
      </c>
      <c r="G159" s="2" t="s">
        <v>1277</v>
      </c>
      <c r="I159" s="3" t="s">
        <v>1203</v>
      </c>
      <c r="J159" s="3">
        <v>937</v>
      </c>
      <c r="K159" s="4" t="s">
        <v>1311</v>
      </c>
    </row>
    <row r="160" spans="1:11" x14ac:dyDescent="0.25">
      <c r="A160" s="2" t="s">
        <v>463</v>
      </c>
      <c r="B160" s="2" t="s">
        <v>464</v>
      </c>
      <c r="C160" s="2" t="s">
        <v>465</v>
      </c>
      <c r="D160" s="2" t="s">
        <v>895</v>
      </c>
      <c r="E160" s="2" t="s">
        <v>1148</v>
      </c>
      <c r="F160" s="2">
        <v>558</v>
      </c>
      <c r="G160" s="2" t="s">
        <v>1274</v>
      </c>
      <c r="I160" s="3" t="s">
        <v>1204</v>
      </c>
      <c r="J160" s="3">
        <v>704</v>
      </c>
      <c r="K160" s="4" t="s">
        <v>1312</v>
      </c>
    </row>
    <row r="161" spans="1:11" x14ac:dyDescent="0.25">
      <c r="A161" s="2" t="s">
        <v>466</v>
      </c>
      <c r="B161" s="2" t="s">
        <v>467</v>
      </c>
      <c r="C161" s="2" t="s">
        <v>468</v>
      </c>
      <c r="D161" s="2" t="s">
        <v>896</v>
      </c>
      <c r="E161" s="2" t="s">
        <v>1211</v>
      </c>
      <c r="F161" s="2">
        <v>952</v>
      </c>
      <c r="G161" s="2" t="s">
        <v>1314</v>
      </c>
      <c r="I161" s="3" t="s">
        <v>1205</v>
      </c>
      <c r="J161" s="3">
        <v>548</v>
      </c>
      <c r="K161" s="4" t="s">
        <v>1313</v>
      </c>
    </row>
    <row r="162" spans="1:11" x14ac:dyDescent="0.25">
      <c r="A162" s="2" t="s">
        <v>469</v>
      </c>
      <c r="B162" s="2" t="s">
        <v>470</v>
      </c>
      <c r="C162" s="2" t="s">
        <v>471</v>
      </c>
      <c r="D162" s="2" t="s">
        <v>897</v>
      </c>
      <c r="E162" s="2" t="s">
        <v>1147</v>
      </c>
      <c r="F162" s="2">
        <v>566</v>
      </c>
      <c r="G162" s="2" t="s">
        <v>1273</v>
      </c>
      <c r="I162" s="3" t="s">
        <v>1206</v>
      </c>
      <c r="J162" s="3">
        <v>882</v>
      </c>
      <c r="K162" s="4" t="s">
        <v>1207</v>
      </c>
    </row>
    <row r="163" spans="1:11" x14ac:dyDescent="0.25">
      <c r="A163" s="2" t="s">
        <v>472</v>
      </c>
      <c r="B163" s="2" t="s">
        <v>473</v>
      </c>
      <c r="C163" s="2" t="s">
        <v>474</v>
      </c>
      <c r="D163" s="2" t="s">
        <v>898</v>
      </c>
      <c r="I163" s="3" t="s">
        <v>1208</v>
      </c>
      <c r="J163" s="3">
        <v>950</v>
      </c>
      <c r="K163" s="4" t="s">
        <v>1320</v>
      </c>
    </row>
    <row r="164" spans="1:11" x14ac:dyDescent="0.25">
      <c r="A164" s="2" t="s">
        <v>475</v>
      </c>
      <c r="B164" s="2" t="s">
        <v>476</v>
      </c>
      <c r="C164" s="2" t="s">
        <v>477</v>
      </c>
      <c r="D164" s="2" t="s">
        <v>899</v>
      </c>
      <c r="I164" s="3" t="s">
        <v>1209</v>
      </c>
      <c r="J164" s="3">
        <v>951</v>
      </c>
      <c r="K164" s="4" t="s">
        <v>1210</v>
      </c>
    </row>
    <row r="165" spans="1:11" x14ac:dyDescent="0.25">
      <c r="A165" s="2" t="s">
        <v>478</v>
      </c>
      <c r="B165" s="2" t="s">
        <v>479</v>
      </c>
      <c r="C165" s="2" t="s">
        <v>480</v>
      </c>
      <c r="D165" s="2" t="s">
        <v>900</v>
      </c>
      <c r="E165" s="2" t="s">
        <v>1199</v>
      </c>
      <c r="F165" s="2">
        <v>840</v>
      </c>
      <c r="G165" s="2" t="s">
        <v>1200</v>
      </c>
      <c r="I165" s="3" t="s">
        <v>1211</v>
      </c>
      <c r="J165" s="3">
        <v>952</v>
      </c>
      <c r="K165" s="4" t="s">
        <v>1314</v>
      </c>
    </row>
    <row r="166" spans="1:11" x14ac:dyDescent="0.25">
      <c r="A166" s="2" t="s">
        <v>481</v>
      </c>
      <c r="B166" s="2" t="s">
        <v>482</v>
      </c>
      <c r="C166" s="2" t="s">
        <v>483</v>
      </c>
      <c r="D166" s="2" t="s">
        <v>901</v>
      </c>
      <c r="E166" s="2" t="s">
        <v>1149</v>
      </c>
      <c r="F166" s="2">
        <v>578</v>
      </c>
      <c r="G166" s="2" t="s">
        <v>1275</v>
      </c>
      <c r="I166" s="3" t="s">
        <v>1212</v>
      </c>
      <c r="J166" s="3">
        <v>886</v>
      </c>
      <c r="K166" s="4" t="s">
        <v>1315</v>
      </c>
    </row>
    <row r="167" spans="1:11" x14ac:dyDescent="0.25">
      <c r="A167" s="2" t="s">
        <v>484</v>
      </c>
      <c r="B167" s="2" t="s">
        <v>485</v>
      </c>
      <c r="C167" s="2" t="s">
        <v>486</v>
      </c>
      <c r="D167" s="2" t="s">
        <v>902</v>
      </c>
      <c r="E167" s="2" t="s">
        <v>1152</v>
      </c>
      <c r="F167" s="2">
        <v>512</v>
      </c>
      <c r="G167" s="2" t="s">
        <v>1278</v>
      </c>
      <c r="I167" s="3" t="s">
        <v>1213</v>
      </c>
      <c r="J167" s="3">
        <v>710</v>
      </c>
      <c r="K167" s="4" t="s">
        <v>1316</v>
      </c>
    </row>
    <row r="168" spans="1:11" x14ac:dyDescent="0.25">
      <c r="A168" s="2" t="s">
        <v>487</v>
      </c>
      <c r="B168" s="2" t="s">
        <v>488</v>
      </c>
      <c r="C168" s="2" t="s">
        <v>489</v>
      </c>
      <c r="D168" s="2" t="s">
        <v>903</v>
      </c>
      <c r="E168" s="2" t="s">
        <v>1159</v>
      </c>
      <c r="F168" s="2">
        <v>586</v>
      </c>
      <c r="G168" s="2" t="s">
        <v>1281</v>
      </c>
      <c r="I168" s="3" t="s">
        <v>1214</v>
      </c>
      <c r="J168" s="3">
        <v>967</v>
      </c>
      <c r="K168" s="4" t="s">
        <v>1317</v>
      </c>
    </row>
    <row r="169" spans="1:11" x14ac:dyDescent="0.25">
      <c r="A169" s="2" t="s">
        <v>490</v>
      </c>
      <c r="B169" s="2" t="s">
        <v>491</v>
      </c>
      <c r="C169" s="2" t="s">
        <v>492</v>
      </c>
      <c r="D169" s="2" t="s">
        <v>904</v>
      </c>
      <c r="E169" s="2" t="s">
        <v>1199</v>
      </c>
      <c r="F169" s="2">
        <v>840</v>
      </c>
      <c r="G169" s="2" t="s">
        <v>1200</v>
      </c>
    </row>
    <row r="170" spans="1:11" x14ac:dyDescent="0.25">
      <c r="A170" s="2" t="s">
        <v>493</v>
      </c>
      <c r="B170" s="2" t="s">
        <v>494</v>
      </c>
      <c r="C170" s="2" t="s">
        <v>495</v>
      </c>
      <c r="D170" s="2" t="s">
        <v>905</v>
      </c>
    </row>
    <row r="171" spans="1:11" x14ac:dyDescent="0.25">
      <c r="A171" s="2" t="s">
        <v>496</v>
      </c>
      <c r="B171" s="2" t="s">
        <v>497</v>
      </c>
      <c r="C171" s="2" t="s">
        <v>498</v>
      </c>
      <c r="D171" s="2" t="s">
        <v>906</v>
      </c>
      <c r="E171" s="2" t="s">
        <v>1153</v>
      </c>
      <c r="F171" s="2">
        <v>590</v>
      </c>
      <c r="G171" s="2" t="s">
        <v>1154</v>
      </c>
    </row>
    <row r="172" spans="1:11" x14ac:dyDescent="0.25">
      <c r="A172" s="2" t="s">
        <v>499</v>
      </c>
      <c r="B172" s="2" t="s">
        <v>500</v>
      </c>
      <c r="C172" s="2" t="s">
        <v>501</v>
      </c>
      <c r="D172" s="2" t="s">
        <v>907</v>
      </c>
      <c r="E172" s="2" t="s">
        <v>1157</v>
      </c>
      <c r="F172" s="2">
        <v>598</v>
      </c>
      <c r="G172" s="2" t="s">
        <v>1279</v>
      </c>
    </row>
    <row r="173" spans="1:11" x14ac:dyDescent="0.25">
      <c r="A173" s="2" t="s">
        <v>502</v>
      </c>
      <c r="B173" s="2" t="s">
        <v>503</v>
      </c>
      <c r="C173" s="2" t="s">
        <v>504</v>
      </c>
      <c r="D173" s="2" t="s">
        <v>908</v>
      </c>
      <c r="E173" s="2" t="s">
        <v>1161</v>
      </c>
      <c r="F173" s="2">
        <v>600</v>
      </c>
      <c r="G173" s="2" t="s">
        <v>1162</v>
      </c>
    </row>
    <row r="174" spans="1:11" x14ac:dyDescent="0.25">
      <c r="A174" s="2" t="s">
        <v>505</v>
      </c>
      <c r="B174" s="2" t="s">
        <v>506</v>
      </c>
      <c r="C174" s="2" t="s">
        <v>507</v>
      </c>
      <c r="D174" s="2" t="s">
        <v>909</v>
      </c>
      <c r="E174" s="2" t="s">
        <v>1155</v>
      </c>
      <c r="F174" s="2">
        <v>604</v>
      </c>
      <c r="G174" s="2" t="s">
        <v>1156</v>
      </c>
    </row>
    <row r="175" spans="1:11" x14ac:dyDescent="0.25">
      <c r="A175" s="2" t="s">
        <v>508</v>
      </c>
      <c r="B175" s="2" t="s">
        <v>509</v>
      </c>
      <c r="C175" s="2" t="s">
        <v>510</v>
      </c>
      <c r="D175" s="2" t="s">
        <v>910</v>
      </c>
      <c r="E175" s="2" t="s">
        <v>1158</v>
      </c>
      <c r="F175" s="2">
        <v>608</v>
      </c>
      <c r="G175" s="2" t="s">
        <v>1280</v>
      </c>
    </row>
    <row r="176" spans="1:11" x14ac:dyDescent="0.25">
      <c r="A176" s="2" t="s">
        <v>511</v>
      </c>
      <c r="B176" s="2" t="s">
        <v>512</v>
      </c>
      <c r="C176" s="2" t="s">
        <v>513</v>
      </c>
      <c r="D176" s="2" t="s">
        <v>911</v>
      </c>
    </row>
    <row r="177" spans="1:7" x14ac:dyDescent="0.25">
      <c r="A177" s="2" t="s">
        <v>514</v>
      </c>
      <c r="B177" s="2" t="s">
        <v>515</v>
      </c>
      <c r="C177" s="2" t="s">
        <v>516</v>
      </c>
      <c r="D177" s="2" t="s">
        <v>912</v>
      </c>
      <c r="E177" s="2" t="s">
        <v>1160</v>
      </c>
      <c r="F177" s="2">
        <v>985</v>
      </c>
      <c r="G177" s="2" t="s">
        <v>1282</v>
      </c>
    </row>
    <row r="178" spans="1:7" x14ac:dyDescent="0.25">
      <c r="A178" s="2" t="s">
        <v>517</v>
      </c>
      <c r="B178" s="2" t="s">
        <v>518</v>
      </c>
      <c r="C178" s="2" t="s">
        <v>519</v>
      </c>
      <c r="D178" s="2" t="s">
        <v>913</v>
      </c>
      <c r="E178" s="2" t="s">
        <v>1080</v>
      </c>
      <c r="F178" s="2">
        <v>978</v>
      </c>
      <c r="G178" s="2" t="s">
        <v>1081</v>
      </c>
    </row>
    <row r="179" spans="1:7" x14ac:dyDescent="0.25">
      <c r="A179" s="2" t="s">
        <v>520</v>
      </c>
      <c r="B179" s="2" t="s">
        <v>521</v>
      </c>
      <c r="C179" s="2" t="s">
        <v>522</v>
      </c>
      <c r="D179" s="2" t="s">
        <v>914</v>
      </c>
      <c r="E179" s="2" t="s">
        <v>1199</v>
      </c>
      <c r="F179" s="2">
        <v>840</v>
      </c>
      <c r="G179" s="2" t="s">
        <v>1200</v>
      </c>
    </row>
    <row r="180" spans="1:7" x14ac:dyDescent="0.25">
      <c r="A180" s="2" t="s">
        <v>523</v>
      </c>
      <c r="B180" s="2" t="s">
        <v>524</v>
      </c>
      <c r="C180" s="2" t="s">
        <v>525</v>
      </c>
      <c r="D180" s="2" t="s">
        <v>915</v>
      </c>
      <c r="E180" s="2" t="s">
        <v>1163</v>
      </c>
      <c r="F180" s="2">
        <v>634</v>
      </c>
      <c r="G180" s="2" t="s">
        <v>1283</v>
      </c>
    </row>
    <row r="181" spans="1:7" x14ac:dyDescent="0.25">
      <c r="A181" s="2" t="s">
        <v>720</v>
      </c>
      <c r="B181" s="2" t="s">
        <v>154</v>
      </c>
      <c r="C181" s="2" t="s">
        <v>155</v>
      </c>
      <c r="D181" s="2" t="s">
        <v>789</v>
      </c>
      <c r="E181" s="2" t="s">
        <v>1208</v>
      </c>
      <c r="F181" s="2">
        <v>950</v>
      </c>
      <c r="G181" s="2" t="s">
        <v>1320</v>
      </c>
    </row>
    <row r="182" spans="1:7" x14ac:dyDescent="0.25">
      <c r="A182" s="2" t="s">
        <v>722</v>
      </c>
      <c r="B182" s="2" t="s">
        <v>526</v>
      </c>
      <c r="C182" s="2" t="s">
        <v>527</v>
      </c>
      <c r="D182" s="2" t="s">
        <v>916</v>
      </c>
      <c r="E182" s="2" t="s">
        <v>1080</v>
      </c>
      <c r="F182" s="2">
        <v>978</v>
      </c>
      <c r="G182" s="2" t="s">
        <v>1081</v>
      </c>
    </row>
    <row r="183" spans="1:7" x14ac:dyDescent="0.25">
      <c r="A183" s="2" t="s">
        <v>528</v>
      </c>
      <c r="B183" s="2" t="s">
        <v>529</v>
      </c>
      <c r="C183" s="2" t="s">
        <v>530</v>
      </c>
      <c r="D183" s="2" t="s">
        <v>917</v>
      </c>
      <c r="E183" s="2" t="s">
        <v>1164</v>
      </c>
      <c r="F183" s="2">
        <v>946</v>
      </c>
      <c r="G183" s="2" t="s">
        <v>1284</v>
      </c>
    </row>
    <row r="184" spans="1:7" x14ac:dyDescent="0.25">
      <c r="A184" s="2" t="s">
        <v>531</v>
      </c>
      <c r="B184" s="2" t="s">
        <v>532</v>
      </c>
      <c r="C184" s="2" t="s">
        <v>533</v>
      </c>
      <c r="D184" s="2" t="s">
        <v>918</v>
      </c>
      <c r="E184" s="2" t="s">
        <v>1166</v>
      </c>
      <c r="F184" s="2">
        <v>643</v>
      </c>
      <c r="G184" s="2" t="s">
        <v>1286</v>
      </c>
    </row>
    <row r="185" spans="1:7" x14ac:dyDescent="0.25">
      <c r="A185" s="2" t="s">
        <v>534</v>
      </c>
      <c r="B185" s="2" t="s">
        <v>535</v>
      </c>
      <c r="C185" s="2" t="s">
        <v>536</v>
      </c>
      <c r="D185" s="2" t="s">
        <v>919</v>
      </c>
      <c r="E185" s="2" t="s">
        <v>1167</v>
      </c>
      <c r="F185" s="2">
        <v>646</v>
      </c>
      <c r="G185" s="2" t="s">
        <v>1287</v>
      </c>
    </row>
    <row r="186" spans="1:7" x14ac:dyDescent="0.25">
      <c r="A186" s="2" t="s">
        <v>539</v>
      </c>
      <c r="B186" s="2" t="s">
        <v>540</v>
      </c>
      <c r="C186" s="2" t="s">
        <v>541</v>
      </c>
      <c r="D186" s="2" t="s">
        <v>921</v>
      </c>
      <c r="E186" s="2" t="s">
        <v>1174</v>
      </c>
      <c r="F186" s="2">
        <v>654</v>
      </c>
      <c r="G186" s="2" t="s">
        <v>1294</v>
      </c>
    </row>
    <row r="187" spans="1:7" x14ac:dyDescent="0.25">
      <c r="A187" s="2" t="s">
        <v>542</v>
      </c>
      <c r="B187" s="2" t="s">
        <v>543</v>
      </c>
      <c r="C187" s="2" t="s">
        <v>544</v>
      </c>
      <c r="D187" s="2" t="s">
        <v>922</v>
      </c>
      <c r="E187" s="2" t="s">
        <v>1209</v>
      </c>
      <c r="F187" s="2">
        <v>951</v>
      </c>
      <c r="G187" s="2" t="s">
        <v>1210</v>
      </c>
    </row>
    <row r="188" spans="1:7" x14ac:dyDescent="0.25">
      <c r="A188" s="2" t="s">
        <v>545</v>
      </c>
      <c r="B188" s="2" t="s">
        <v>546</v>
      </c>
      <c r="C188" s="2" t="s">
        <v>547</v>
      </c>
      <c r="D188" s="2" t="s">
        <v>923</v>
      </c>
      <c r="E188" s="2" t="s">
        <v>1209</v>
      </c>
      <c r="F188" s="2">
        <v>951</v>
      </c>
      <c r="G188" s="2" t="s">
        <v>1210</v>
      </c>
    </row>
    <row r="189" spans="1:7" x14ac:dyDescent="0.25">
      <c r="A189" s="2" t="s">
        <v>550</v>
      </c>
      <c r="B189" s="2" t="s">
        <v>551</v>
      </c>
      <c r="C189" s="2" t="s">
        <v>552</v>
      </c>
      <c r="D189" s="2" t="s">
        <v>925</v>
      </c>
      <c r="E189" s="2" t="s">
        <v>1080</v>
      </c>
      <c r="F189" s="2">
        <v>978</v>
      </c>
      <c r="G189" s="2" t="s">
        <v>1081</v>
      </c>
    </row>
    <row r="190" spans="1:7" x14ac:dyDescent="0.25">
      <c r="A190" s="2" t="s">
        <v>553</v>
      </c>
      <c r="B190" s="2" t="s">
        <v>554</v>
      </c>
      <c r="C190" s="2" t="s">
        <v>555</v>
      </c>
      <c r="D190" s="2" t="s">
        <v>926</v>
      </c>
      <c r="E190" s="2" t="s">
        <v>1209</v>
      </c>
      <c r="F190" s="2">
        <v>951</v>
      </c>
      <c r="G190" s="2" t="s">
        <v>1210</v>
      </c>
    </row>
    <row r="191" spans="1:7" x14ac:dyDescent="0.25">
      <c r="A191" s="2" t="s">
        <v>723</v>
      </c>
      <c r="B191" s="2" t="s">
        <v>537</v>
      </c>
      <c r="C191" s="2" t="s">
        <v>538</v>
      </c>
      <c r="D191" s="2" t="s">
        <v>920</v>
      </c>
      <c r="E191" s="2" t="s">
        <v>1080</v>
      </c>
      <c r="F191" s="2">
        <v>978</v>
      </c>
      <c r="G191" s="2" t="s">
        <v>1081</v>
      </c>
    </row>
    <row r="192" spans="1:7" x14ac:dyDescent="0.25">
      <c r="A192" s="2" t="s">
        <v>731</v>
      </c>
      <c r="B192" s="2" t="s">
        <v>548</v>
      </c>
      <c r="C192" s="2" t="s">
        <v>549</v>
      </c>
      <c r="D192" s="2" t="s">
        <v>924</v>
      </c>
      <c r="E192" s="2" t="s">
        <v>1080</v>
      </c>
      <c r="F192" s="2">
        <v>978</v>
      </c>
      <c r="G192" s="2" t="s">
        <v>1081</v>
      </c>
    </row>
    <row r="193" spans="1:7" x14ac:dyDescent="0.25">
      <c r="A193" s="2" t="s">
        <v>556</v>
      </c>
      <c r="B193" s="2" t="s">
        <v>557</v>
      </c>
      <c r="C193" s="2" t="s">
        <v>558</v>
      </c>
      <c r="D193" s="2" t="s">
        <v>927</v>
      </c>
      <c r="E193" s="2" t="s">
        <v>1206</v>
      </c>
      <c r="F193" s="2">
        <v>882</v>
      </c>
      <c r="G193" s="2" t="s">
        <v>1207</v>
      </c>
    </row>
    <row r="194" spans="1:7" x14ac:dyDescent="0.25">
      <c r="A194" s="2" t="s">
        <v>559</v>
      </c>
      <c r="B194" s="2" t="s">
        <v>560</v>
      </c>
      <c r="C194" s="2" t="s">
        <v>561</v>
      </c>
      <c r="D194" s="2" t="s">
        <v>928</v>
      </c>
      <c r="E194" s="2" t="s">
        <v>1080</v>
      </c>
      <c r="F194" s="2">
        <v>978</v>
      </c>
      <c r="G194" s="2" t="s">
        <v>1081</v>
      </c>
    </row>
    <row r="195" spans="1:7" x14ac:dyDescent="0.25">
      <c r="A195" s="2" t="s">
        <v>562</v>
      </c>
      <c r="B195" s="2" t="s">
        <v>563</v>
      </c>
      <c r="C195" s="2" t="s">
        <v>564</v>
      </c>
      <c r="D195" s="2" t="s">
        <v>929</v>
      </c>
      <c r="E195" s="2" t="s">
        <v>1297</v>
      </c>
      <c r="F195" s="2">
        <v>678</v>
      </c>
      <c r="G195" s="2" t="s">
        <v>1298</v>
      </c>
    </row>
    <row r="196" spans="1:7" x14ac:dyDescent="0.25">
      <c r="A196" s="2" t="s">
        <v>565</v>
      </c>
      <c r="B196" s="2" t="s">
        <v>566</v>
      </c>
      <c r="C196" s="2" t="s">
        <v>567</v>
      </c>
      <c r="D196" s="2" t="s">
        <v>930</v>
      </c>
      <c r="E196" s="2" t="s">
        <v>1168</v>
      </c>
      <c r="F196" s="2">
        <v>682</v>
      </c>
      <c r="G196" s="2" t="s">
        <v>1288</v>
      </c>
    </row>
    <row r="197" spans="1:7" x14ac:dyDescent="0.25">
      <c r="A197" s="2" t="s">
        <v>568</v>
      </c>
      <c r="B197" s="2" t="s">
        <v>569</v>
      </c>
      <c r="C197" s="2" t="s">
        <v>570</v>
      </c>
      <c r="D197" s="2" t="s">
        <v>931</v>
      </c>
      <c r="E197" s="2" t="s">
        <v>1211</v>
      </c>
      <c r="F197" s="2">
        <v>952</v>
      </c>
      <c r="G197" s="2" t="s">
        <v>1314</v>
      </c>
    </row>
    <row r="198" spans="1:7" x14ac:dyDescent="0.25">
      <c r="A198" s="2" t="s">
        <v>571</v>
      </c>
      <c r="B198" s="2" t="s">
        <v>572</v>
      </c>
      <c r="C198" s="2" t="s">
        <v>573</v>
      </c>
      <c r="D198" s="2" t="s">
        <v>932</v>
      </c>
      <c r="E198" s="2" t="s">
        <v>1165</v>
      </c>
      <c r="F198" s="2">
        <v>941</v>
      </c>
      <c r="G198" s="2" t="s">
        <v>1285</v>
      </c>
    </row>
    <row r="199" spans="1:7" x14ac:dyDescent="0.25">
      <c r="A199" s="2" t="s">
        <v>574</v>
      </c>
      <c r="B199" s="2" t="s">
        <v>575</v>
      </c>
      <c r="C199" s="2" t="s">
        <v>576</v>
      </c>
      <c r="D199" s="2" t="s">
        <v>933</v>
      </c>
      <c r="E199" s="2" t="s">
        <v>1170</v>
      </c>
      <c r="F199" s="2">
        <v>690</v>
      </c>
      <c r="G199" s="2" t="s">
        <v>1290</v>
      </c>
    </row>
    <row r="200" spans="1:7" x14ac:dyDescent="0.25">
      <c r="A200" s="2" t="s">
        <v>577</v>
      </c>
      <c r="B200" s="2" t="s">
        <v>578</v>
      </c>
      <c r="C200" s="2" t="s">
        <v>579</v>
      </c>
      <c r="D200" s="2" t="s">
        <v>934</v>
      </c>
      <c r="E200" s="2" t="s">
        <v>1175</v>
      </c>
      <c r="F200" s="2">
        <v>694</v>
      </c>
      <c r="G200" s="2" t="s">
        <v>1176</v>
      </c>
    </row>
    <row r="201" spans="1:7" x14ac:dyDescent="0.25">
      <c r="A201" s="2" t="s">
        <v>580</v>
      </c>
      <c r="B201" s="2" t="s">
        <v>581</v>
      </c>
      <c r="C201" s="2" t="s">
        <v>582</v>
      </c>
      <c r="D201" s="2" t="s">
        <v>935</v>
      </c>
      <c r="E201" s="2" t="s">
        <v>1173</v>
      </c>
      <c r="F201" s="2">
        <v>702</v>
      </c>
      <c r="G201" s="2" t="s">
        <v>1293</v>
      </c>
    </row>
    <row r="202" spans="1:7" x14ac:dyDescent="0.25">
      <c r="A202" s="2" t="s">
        <v>583</v>
      </c>
      <c r="B202" s="2" t="s">
        <v>584</v>
      </c>
      <c r="C202" s="2" t="s">
        <v>585</v>
      </c>
      <c r="D202" s="2" t="s">
        <v>936</v>
      </c>
      <c r="E202" s="2" t="s">
        <v>1080</v>
      </c>
      <c r="F202" s="2">
        <v>978</v>
      </c>
      <c r="G202" s="2" t="s">
        <v>1081</v>
      </c>
    </row>
    <row r="203" spans="1:7" x14ac:dyDescent="0.25">
      <c r="A203" s="2" t="s">
        <v>586</v>
      </c>
      <c r="B203" s="2" t="s">
        <v>587</v>
      </c>
      <c r="C203" s="2" t="s">
        <v>588</v>
      </c>
      <c r="D203" s="2" t="s">
        <v>937</v>
      </c>
      <c r="E203" s="2" t="s">
        <v>1080</v>
      </c>
      <c r="F203" s="2">
        <v>978</v>
      </c>
      <c r="G203" s="2" t="s">
        <v>1081</v>
      </c>
    </row>
    <row r="204" spans="1:7" x14ac:dyDescent="0.25">
      <c r="A204" s="2" t="s">
        <v>589</v>
      </c>
      <c r="B204" s="2" t="s">
        <v>590</v>
      </c>
      <c r="C204" s="2" t="s">
        <v>591</v>
      </c>
      <c r="D204" s="2" t="s">
        <v>938</v>
      </c>
      <c r="E204" s="2" t="s">
        <v>1169</v>
      </c>
      <c r="F204" s="2">
        <v>90</v>
      </c>
      <c r="G204" s="2" t="s">
        <v>1289</v>
      </c>
    </row>
    <row r="205" spans="1:7" x14ac:dyDescent="0.25">
      <c r="A205" s="2" t="s">
        <v>592</v>
      </c>
      <c r="B205" s="2" t="s">
        <v>593</v>
      </c>
      <c r="C205" s="2" t="s">
        <v>594</v>
      </c>
      <c r="D205" s="2" t="s">
        <v>939</v>
      </c>
      <c r="E205" s="2" t="s">
        <v>1177</v>
      </c>
      <c r="F205" s="2">
        <v>706</v>
      </c>
      <c r="G205" s="2" t="s">
        <v>1295</v>
      </c>
    </row>
    <row r="206" spans="1:7" x14ac:dyDescent="0.25">
      <c r="A206" s="2" t="s">
        <v>595</v>
      </c>
      <c r="B206" s="2" t="s">
        <v>596</v>
      </c>
      <c r="C206" s="2" t="s">
        <v>597</v>
      </c>
      <c r="D206" s="2" t="s">
        <v>940</v>
      </c>
      <c r="E206" s="2" t="s">
        <v>1213</v>
      </c>
      <c r="F206" s="2">
        <v>710</v>
      </c>
      <c r="G206" s="2" t="s">
        <v>1316</v>
      </c>
    </row>
    <row r="207" spans="1:7" x14ac:dyDescent="0.25">
      <c r="A207" s="2" t="s">
        <v>598</v>
      </c>
      <c r="B207" s="2" t="s">
        <v>599</v>
      </c>
      <c r="C207" s="2" t="s">
        <v>600</v>
      </c>
      <c r="D207" s="2" t="s">
        <v>941</v>
      </c>
    </row>
    <row r="208" spans="1:7" x14ac:dyDescent="0.25">
      <c r="A208" s="2" t="s">
        <v>601</v>
      </c>
      <c r="B208" s="2" t="s">
        <v>602</v>
      </c>
      <c r="C208" s="2" t="s">
        <v>603</v>
      </c>
      <c r="D208" s="2" t="s">
        <v>942</v>
      </c>
      <c r="E208" s="2" t="s">
        <v>1180</v>
      </c>
      <c r="F208" s="2">
        <v>728</v>
      </c>
      <c r="G208" s="2" t="s">
        <v>1296</v>
      </c>
    </row>
    <row r="209" spans="1:7" x14ac:dyDescent="0.25">
      <c r="A209" s="2" t="s">
        <v>604</v>
      </c>
      <c r="B209" s="2" t="s">
        <v>605</v>
      </c>
      <c r="C209" s="2" t="s">
        <v>606</v>
      </c>
      <c r="D209" s="2" t="s">
        <v>943</v>
      </c>
      <c r="E209" s="2" t="s">
        <v>1080</v>
      </c>
      <c r="F209" s="2">
        <v>978</v>
      </c>
      <c r="G209" s="2" t="s">
        <v>1081</v>
      </c>
    </row>
    <row r="210" spans="1:7" x14ac:dyDescent="0.25">
      <c r="A210" s="2" t="s">
        <v>607</v>
      </c>
      <c r="B210" s="2" t="s">
        <v>608</v>
      </c>
      <c r="C210" s="2" t="s">
        <v>609</v>
      </c>
      <c r="D210" s="2" t="s">
        <v>944</v>
      </c>
      <c r="E210" s="2" t="s">
        <v>1127</v>
      </c>
      <c r="F210" s="2">
        <v>144</v>
      </c>
      <c r="G210" s="2" t="s">
        <v>1257</v>
      </c>
    </row>
    <row r="211" spans="1:7" x14ac:dyDescent="0.25">
      <c r="A211" s="2" t="s">
        <v>610</v>
      </c>
      <c r="B211" s="2" t="s">
        <v>611</v>
      </c>
      <c r="C211" s="2" t="s">
        <v>612</v>
      </c>
      <c r="D211" s="2" t="s">
        <v>945</v>
      </c>
      <c r="E211" s="2" t="s">
        <v>1171</v>
      </c>
      <c r="F211" s="2">
        <v>938</v>
      </c>
      <c r="G211" s="2" t="s">
        <v>1291</v>
      </c>
    </row>
    <row r="212" spans="1:7" x14ac:dyDescent="0.25">
      <c r="A212" s="2" t="s">
        <v>613</v>
      </c>
      <c r="B212" s="2" t="s">
        <v>614</v>
      </c>
      <c r="C212" s="2" t="s">
        <v>615</v>
      </c>
      <c r="D212" s="2" t="s">
        <v>946</v>
      </c>
      <c r="E212" s="2" t="s">
        <v>1178</v>
      </c>
      <c r="F212" s="2">
        <v>968</v>
      </c>
      <c r="G212" s="2" t="s">
        <v>1179</v>
      </c>
    </row>
    <row r="213" spans="1:7" x14ac:dyDescent="0.25">
      <c r="A213" s="2" t="s">
        <v>616</v>
      </c>
      <c r="B213" s="2" t="s">
        <v>617</v>
      </c>
      <c r="C213" s="2" t="s">
        <v>618</v>
      </c>
      <c r="D213" s="2" t="s">
        <v>947</v>
      </c>
    </row>
    <row r="214" spans="1:7" x14ac:dyDescent="0.25">
      <c r="A214" s="2" t="s">
        <v>621</v>
      </c>
      <c r="B214" s="2" t="s">
        <v>622</v>
      </c>
      <c r="C214" s="2" t="s">
        <v>623</v>
      </c>
      <c r="D214" s="2" t="s">
        <v>949</v>
      </c>
      <c r="E214" s="2" t="s">
        <v>1172</v>
      </c>
      <c r="F214" s="2">
        <v>752</v>
      </c>
      <c r="G214" s="2" t="s">
        <v>1292</v>
      </c>
    </row>
    <row r="215" spans="1:7" x14ac:dyDescent="0.25">
      <c r="A215" s="2" t="s">
        <v>624</v>
      </c>
      <c r="B215" s="2" t="s">
        <v>625</v>
      </c>
      <c r="C215" s="2" t="s">
        <v>626</v>
      </c>
      <c r="D215" s="2" t="s">
        <v>950</v>
      </c>
      <c r="E215" s="2" t="s">
        <v>1055</v>
      </c>
      <c r="F215" s="2">
        <v>756</v>
      </c>
      <c r="G215" s="2" t="s">
        <v>1056</v>
      </c>
    </row>
    <row r="216" spans="1:7" x14ac:dyDescent="0.25">
      <c r="A216" s="2" t="s">
        <v>732</v>
      </c>
      <c r="B216" s="2" t="s">
        <v>627</v>
      </c>
      <c r="C216" s="2" t="s">
        <v>628</v>
      </c>
      <c r="D216" s="2" t="s">
        <v>951</v>
      </c>
      <c r="E216" s="2" t="s">
        <v>1181</v>
      </c>
      <c r="F216" s="2">
        <v>760</v>
      </c>
      <c r="G216" s="2" t="s">
        <v>1299</v>
      </c>
    </row>
    <row r="217" spans="1:7" x14ac:dyDescent="0.25">
      <c r="A217" s="2" t="s">
        <v>717</v>
      </c>
      <c r="B217" s="2" t="s">
        <v>629</v>
      </c>
      <c r="C217" s="2" t="s">
        <v>630</v>
      </c>
      <c r="D217" s="2" t="s">
        <v>952</v>
      </c>
      <c r="E217" s="2" t="s">
        <v>1192</v>
      </c>
      <c r="F217" s="2">
        <v>901</v>
      </c>
      <c r="G217" s="2" t="s">
        <v>1193</v>
      </c>
    </row>
    <row r="218" spans="1:7" x14ac:dyDescent="0.25">
      <c r="A218" s="2" t="s">
        <v>631</v>
      </c>
      <c r="B218" s="2" t="s">
        <v>632</v>
      </c>
      <c r="C218" s="2" t="s">
        <v>633</v>
      </c>
      <c r="D218" s="2" t="s">
        <v>953</v>
      </c>
      <c r="E218" s="2" t="s">
        <v>1184</v>
      </c>
      <c r="F218" s="2">
        <v>972</v>
      </c>
      <c r="G218" s="2" t="s">
        <v>1302</v>
      </c>
    </row>
    <row r="219" spans="1:7" x14ac:dyDescent="0.25">
      <c r="A219" s="2" t="s">
        <v>716</v>
      </c>
      <c r="B219" s="2" t="s">
        <v>634</v>
      </c>
      <c r="C219" s="2" t="s">
        <v>635</v>
      </c>
      <c r="D219" s="2" t="s">
        <v>954</v>
      </c>
      <c r="E219" s="2" t="s">
        <v>1194</v>
      </c>
      <c r="F219" s="2">
        <v>834</v>
      </c>
      <c r="G219" s="2" t="s">
        <v>1195</v>
      </c>
    </row>
    <row r="220" spans="1:7" x14ac:dyDescent="0.25">
      <c r="A220" s="2" t="s">
        <v>636</v>
      </c>
      <c r="B220" s="2" t="s">
        <v>637</v>
      </c>
      <c r="C220" s="2" t="s">
        <v>638</v>
      </c>
      <c r="D220" s="2" t="s">
        <v>955</v>
      </c>
      <c r="E220" s="2" t="s">
        <v>1183</v>
      </c>
      <c r="F220" s="2">
        <v>764</v>
      </c>
      <c r="G220" s="2" t="s">
        <v>1301</v>
      </c>
    </row>
    <row r="221" spans="1:7" x14ac:dyDescent="0.25">
      <c r="A221" s="2" t="s">
        <v>639</v>
      </c>
      <c r="B221" s="2" t="s">
        <v>640</v>
      </c>
      <c r="C221" s="2" t="s">
        <v>641</v>
      </c>
      <c r="D221" s="2" t="s">
        <v>956</v>
      </c>
      <c r="E221" s="2" t="s">
        <v>1199</v>
      </c>
      <c r="F221" s="2">
        <v>840</v>
      </c>
      <c r="G221" s="2" t="s">
        <v>1200</v>
      </c>
    </row>
    <row r="222" spans="1:7" x14ac:dyDescent="0.25">
      <c r="A222" s="2" t="s">
        <v>642</v>
      </c>
      <c r="B222" s="2" t="s">
        <v>643</v>
      </c>
      <c r="C222" s="2" t="s">
        <v>644</v>
      </c>
      <c r="D222" s="2" t="s">
        <v>957</v>
      </c>
      <c r="E222" s="2" t="s">
        <v>1211</v>
      </c>
      <c r="F222" s="2">
        <v>952</v>
      </c>
      <c r="G222" s="2" t="s">
        <v>1314</v>
      </c>
    </row>
    <row r="223" spans="1:7" x14ac:dyDescent="0.25">
      <c r="A223" s="2" t="s">
        <v>645</v>
      </c>
      <c r="B223" s="2" t="s">
        <v>646</v>
      </c>
      <c r="C223" s="2" t="s">
        <v>647</v>
      </c>
      <c r="D223" s="2" t="s">
        <v>958</v>
      </c>
    </row>
    <row r="224" spans="1:7" x14ac:dyDescent="0.25">
      <c r="A224" s="2" t="s">
        <v>648</v>
      </c>
      <c r="B224" s="2" t="s">
        <v>649</v>
      </c>
      <c r="C224" s="2" t="s">
        <v>650</v>
      </c>
      <c r="D224" s="2" t="s">
        <v>959</v>
      </c>
      <c r="E224" s="2" t="s">
        <v>1188</v>
      </c>
      <c r="F224" s="2">
        <v>776</v>
      </c>
      <c r="G224" s="2" t="s">
        <v>1304</v>
      </c>
    </row>
    <row r="225" spans="1:7" x14ac:dyDescent="0.25">
      <c r="A225" s="2" t="s">
        <v>651</v>
      </c>
      <c r="B225" s="2" t="s">
        <v>652</v>
      </c>
      <c r="C225" s="2" t="s">
        <v>653</v>
      </c>
      <c r="D225" s="2" t="s">
        <v>960</v>
      </c>
      <c r="E225" s="2" t="s">
        <v>1191</v>
      </c>
      <c r="F225" s="2">
        <v>780</v>
      </c>
      <c r="G225" s="2" t="s">
        <v>1305</v>
      </c>
    </row>
    <row r="226" spans="1:7" x14ac:dyDescent="0.25">
      <c r="A226" s="2" t="s">
        <v>654</v>
      </c>
      <c r="B226" s="2" t="s">
        <v>655</v>
      </c>
      <c r="C226" s="2" t="s">
        <v>656</v>
      </c>
      <c r="D226" s="2" t="s">
        <v>961</v>
      </c>
      <c r="E226" s="2" t="s">
        <v>1186</v>
      </c>
      <c r="F226" s="2">
        <v>788</v>
      </c>
      <c r="G226" s="2" t="s">
        <v>1187</v>
      </c>
    </row>
    <row r="227" spans="1:7" x14ac:dyDescent="0.25">
      <c r="A227" s="2" t="s">
        <v>657</v>
      </c>
      <c r="B227" s="2" t="s">
        <v>658</v>
      </c>
      <c r="C227" s="2" t="s">
        <v>659</v>
      </c>
      <c r="D227" s="2" t="s">
        <v>962</v>
      </c>
      <c r="E227" s="2" t="s">
        <v>1189</v>
      </c>
      <c r="F227" s="2">
        <v>949</v>
      </c>
      <c r="G227" s="2" t="s">
        <v>1190</v>
      </c>
    </row>
    <row r="228" spans="1:7" x14ac:dyDescent="0.25">
      <c r="A228" s="2" t="s">
        <v>660</v>
      </c>
      <c r="B228" s="2" t="s">
        <v>661</v>
      </c>
      <c r="C228" s="2" t="s">
        <v>662</v>
      </c>
      <c r="D228" s="2" t="s">
        <v>963</v>
      </c>
      <c r="E228" s="2" t="s">
        <v>1185</v>
      </c>
      <c r="F228" s="2">
        <v>934</v>
      </c>
      <c r="G228" s="2" t="s">
        <v>1303</v>
      </c>
    </row>
    <row r="229" spans="1:7" x14ac:dyDescent="0.25">
      <c r="A229" s="2" t="s">
        <v>663</v>
      </c>
      <c r="B229" s="2" t="s">
        <v>664</v>
      </c>
      <c r="C229" s="2" t="s">
        <v>665</v>
      </c>
      <c r="D229" s="2" t="s">
        <v>964</v>
      </c>
      <c r="E229" s="2" t="s">
        <v>1199</v>
      </c>
      <c r="F229" s="2">
        <v>840</v>
      </c>
      <c r="G229" s="2" t="s">
        <v>1200</v>
      </c>
    </row>
    <row r="230" spans="1:7" x14ac:dyDescent="0.25">
      <c r="A230" s="2" t="s">
        <v>666</v>
      </c>
      <c r="B230" s="2" t="s">
        <v>667</v>
      </c>
      <c r="C230" s="2" t="s">
        <v>668</v>
      </c>
      <c r="D230" s="2" t="s">
        <v>965</v>
      </c>
      <c r="E230" s="2" t="s">
        <v>1306</v>
      </c>
      <c r="F230" s="2">
        <v>0</v>
      </c>
      <c r="G230" s="2" t="s">
        <v>1307</v>
      </c>
    </row>
    <row r="231" spans="1:7" x14ac:dyDescent="0.25">
      <c r="A231" s="2" t="s">
        <v>669</v>
      </c>
      <c r="B231" s="2" t="s">
        <v>670</v>
      </c>
      <c r="C231" s="2" t="s">
        <v>671</v>
      </c>
      <c r="D231" s="2" t="s">
        <v>966</v>
      </c>
      <c r="E231" s="2" t="s">
        <v>1197</v>
      </c>
      <c r="F231" s="2">
        <v>800</v>
      </c>
      <c r="G231" s="2" t="s">
        <v>1198</v>
      </c>
    </row>
    <row r="232" spans="1:7" x14ac:dyDescent="0.25">
      <c r="A232" s="2" t="s">
        <v>672</v>
      </c>
      <c r="B232" s="2" t="s">
        <v>673</v>
      </c>
      <c r="C232" s="2" t="s">
        <v>674</v>
      </c>
      <c r="D232" s="2" t="s">
        <v>967</v>
      </c>
      <c r="E232" s="2" t="s">
        <v>1196</v>
      </c>
      <c r="F232" s="2">
        <v>980</v>
      </c>
      <c r="G232" s="2" t="s">
        <v>1308</v>
      </c>
    </row>
    <row r="233" spans="1:7" x14ac:dyDescent="0.25">
      <c r="A233" s="2" t="s">
        <v>675</v>
      </c>
      <c r="B233" s="2" t="s">
        <v>676</v>
      </c>
      <c r="C233" s="2" t="s">
        <v>677</v>
      </c>
      <c r="D233" s="2" t="s">
        <v>968</v>
      </c>
      <c r="E233" s="2" t="s">
        <v>1007</v>
      </c>
      <c r="F233" s="2">
        <v>784</v>
      </c>
      <c r="G233" s="2" t="s">
        <v>1008</v>
      </c>
    </row>
    <row r="234" spans="1:7" x14ac:dyDescent="0.25">
      <c r="A234" s="2" t="s">
        <v>678</v>
      </c>
      <c r="B234" s="2" t="s">
        <v>679</v>
      </c>
      <c r="C234" s="2" t="s">
        <v>680</v>
      </c>
      <c r="D234" s="2" t="s">
        <v>969</v>
      </c>
      <c r="E234" s="2" t="s">
        <v>1085</v>
      </c>
      <c r="F234" s="2">
        <v>826</v>
      </c>
      <c r="G234" s="2" t="s">
        <v>1086</v>
      </c>
    </row>
    <row r="235" spans="1:7" x14ac:dyDescent="0.25">
      <c r="A235" s="2" t="s">
        <v>684</v>
      </c>
      <c r="B235" s="2" t="s">
        <v>685</v>
      </c>
      <c r="C235" s="2" t="s">
        <v>686</v>
      </c>
      <c r="D235" s="2" t="s">
        <v>971</v>
      </c>
      <c r="E235" s="2" t="s">
        <v>1201</v>
      </c>
      <c r="F235" s="2">
        <v>858</v>
      </c>
      <c r="G235" s="2" t="s">
        <v>1309</v>
      </c>
    </row>
    <row r="236" spans="1:7" x14ac:dyDescent="0.25">
      <c r="A236" s="2" t="s">
        <v>687</v>
      </c>
      <c r="B236" s="2" t="s">
        <v>688</v>
      </c>
      <c r="C236" s="2" t="s">
        <v>689</v>
      </c>
      <c r="D236" s="2" t="s">
        <v>972</v>
      </c>
      <c r="E236" s="2" t="s">
        <v>1202</v>
      </c>
      <c r="F236" s="2">
        <v>860</v>
      </c>
      <c r="G236" s="2" t="s">
        <v>1310</v>
      </c>
    </row>
    <row r="237" spans="1:7" x14ac:dyDescent="0.25">
      <c r="A237" s="2" t="s">
        <v>690</v>
      </c>
      <c r="B237" s="2" t="s">
        <v>691</v>
      </c>
      <c r="C237" s="2" t="s">
        <v>692</v>
      </c>
      <c r="D237" s="2" t="s">
        <v>973</v>
      </c>
      <c r="E237" s="2" t="s">
        <v>1205</v>
      </c>
      <c r="F237" s="2">
        <v>548</v>
      </c>
      <c r="G237" s="2" t="s">
        <v>1313</v>
      </c>
    </row>
    <row r="238" spans="1:7" x14ac:dyDescent="0.25">
      <c r="A238" s="2" t="s">
        <v>726</v>
      </c>
      <c r="B238" s="2" t="s">
        <v>285</v>
      </c>
      <c r="C238" s="2" t="s">
        <v>286</v>
      </c>
      <c r="D238" s="2" t="s">
        <v>834</v>
      </c>
      <c r="E238" s="2" t="s">
        <v>1080</v>
      </c>
      <c r="F238" s="2">
        <v>978</v>
      </c>
      <c r="G238" s="2" t="s">
        <v>1081</v>
      </c>
    </row>
    <row r="239" spans="1:7" x14ac:dyDescent="0.25">
      <c r="A239" s="2" t="s">
        <v>733</v>
      </c>
      <c r="B239" s="2" t="s">
        <v>693</v>
      </c>
      <c r="C239" s="2" t="s">
        <v>694</v>
      </c>
      <c r="D239" s="2" t="s">
        <v>974</v>
      </c>
      <c r="E239" s="2" t="s">
        <v>1203</v>
      </c>
      <c r="F239" s="2">
        <v>937</v>
      </c>
      <c r="G239" s="2" t="s">
        <v>1311</v>
      </c>
    </row>
    <row r="240" spans="1:7" x14ac:dyDescent="0.25">
      <c r="A240" s="2" t="s">
        <v>695</v>
      </c>
      <c r="B240" s="2" t="s">
        <v>696</v>
      </c>
      <c r="C240" s="2" t="s">
        <v>697</v>
      </c>
      <c r="D240" s="2" t="s">
        <v>975</v>
      </c>
      <c r="E240" s="2" t="s">
        <v>1204</v>
      </c>
      <c r="F240" s="2">
        <v>704</v>
      </c>
      <c r="G240" s="2" t="s">
        <v>1312</v>
      </c>
    </row>
    <row r="241" spans="1:7" x14ac:dyDescent="0.25">
      <c r="A241" s="2" t="s">
        <v>698</v>
      </c>
      <c r="B241" s="2" t="s">
        <v>699</v>
      </c>
      <c r="C241" s="2" t="s">
        <v>700</v>
      </c>
      <c r="D241" s="2" t="s">
        <v>976</v>
      </c>
      <c r="E241" s="2" t="s">
        <v>1199</v>
      </c>
      <c r="F241" s="2">
        <v>840</v>
      </c>
      <c r="G241" s="2" t="s">
        <v>1200</v>
      </c>
    </row>
    <row r="242" spans="1:7" x14ac:dyDescent="0.25">
      <c r="A242" s="2" t="s">
        <v>701</v>
      </c>
      <c r="B242" s="2" t="s">
        <v>702</v>
      </c>
      <c r="C242" s="2" t="s">
        <v>703</v>
      </c>
      <c r="D242" s="2" t="s">
        <v>977</v>
      </c>
    </row>
    <row r="243" spans="1:7" x14ac:dyDescent="0.25">
      <c r="A243" s="2" t="s">
        <v>704</v>
      </c>
      <c r="B243" s="2" t="s">
        <v>705</v>
      </c>
      <c r="C243" s="2" t="s">
        <v>706</v>
      </c>
      <c r="D243" s="2" t="s">
        <v>978</v>
      </c>
    </row>
    <row r="244" spans="1:7" x14ac:dyDescent="0.25">
      <c r="A244" s="2" t="s">
        <v>707</v>
      </c>
      <c r="B244" s="2" t="s">
        <v>708</v>
      </c>
      <c r="C244" s="2" t="s">
        <v>709</v>
      </c>
      <c r="D244" s="2" t="s">
        <v>979</v>
      </c>
      <c r="E244" s="2" t="s">
        <v>1212</v>
      </c>
      <c r="F244" s="2">
        <v>886</v>
      </c>
      <c r="G244" s="2" t="s">
        <v>1315</v>
      </c>
    </row>
    <row r="245" spans="1:7" x14ac:dyDescent="0.25">
      <c r="A245" s="2" t="s">
        <v>710</v>
      </c>
      <c r="B245" s="2" t="s">
        <v>711</v>
      </c>
      <c r="C245" s="2" t="s">
        <v>712</v>
      </c>
      <c r="D245" s="2" t="s">
        <v>980</v>
      </c>
      <c r="E245" s="2" t="s">
        <v>1214</v>
      </c>
      <c r="F245" s="2">
        <v>967</v>
      </c>
      <c r="G245" s="2" t="s">
        <v>1317</v>
      </c>
    </row>
    <row r="246" spans="1:7" x14ac:dyDescent="0.25">
      <c r="A246" s="2" t="s">
        <v>713</v>
      </c>
      <c r="B246" s="2" t="s">
        <v>714</v>
      </c>
      <c r="C246" s="2" t="s">
        <v>715</v>
      </c>
      <c r="D246" s="2" t="s">
        <v>981</v>
      </c>
      <c r="E246" s="2" t="s">
        <v>1199</v>
      </c>
      <c r="F246" s="2">
        <v>840</v>
      </c>
      <c r="G246" s="2" t="s">
        <v>1200</v>
      </c>
    </row>
  </sheetData>
  <sheetProtection algorithmName="SHA-512" hashValue="sTmK1yvrc2veTnXBhpNl6Lx5wLplRU5O2koqllbeaLctQ3yL/mTn7N0D61qE6PsnDkHXHM1ZvnC8Ep71HJ61eA==" saltValue="+LxVFUa3glYBm311ezM2Cw==" spinCount="100000" sheet="1" objects="1" scenarios="1"/>
  <sortState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1" ma:contentTypeDescription="Create a new document." ma:contentTypeScope="" ma:versionID="8cda5e43355a178765403bf25fc62d8e">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0732ab638ef70049696dc25a7a2200f6"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Props1.xml><?xml version="1.0" encoding="utf-8"?>
<ds:datastoreItem xmlns:ds="http://schemas.openxmlformats.org/officeDocument/2006/customXml" ds:itemID="{2EB73A9A-A04F-41FF-96F9-A7BAA5B16ED1}">
  <ds:schemaRefs>
    <ds:schemaRef ds:uri="http://schemas.openxmlformats.org/package/2006/metadata/core-properties"/>
    <ds:schemaRef ds:uri="0c958bcd-fe3d-4310-8463-0016d19558cc"/>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36538d5f-f7e1-46e7-b8e6-8d0f62ce9765"/>
    <ds:schemaRef ds:uri="http://www.w3.org/XML/1998/namespace"/>
  </ds:schemaRefs>
</ds:datastoreItem>
</file>

<file path=customXml/itemProps2.xml><?xml version="1.0" encoding="utf-8"?>
<ds:datastoreItem xmlns:ds="http://schemas.openxmlformats.org/officeDocument/2006/customXml" ds:itemID="{4E31A0EB-D616-4D59-A962-52F33BC48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4.xml><?xml version="1.0" encoding="utf-8"?>
<ds:datastoreItem xmlns:ds="http://schemas.openxmlformats.org/officeDocument/2006/customXml" ds:itemID="{7BDA85FB-57D5-4A9F-A904-DAE49170983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Companies_list</vt:lpstr>
      <vt:lpstr>Countries_list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EITI International Secretariat</dc:creator>
  <cp:lastModifiedBy>LEITI</cp:lastModifiedBy>
  <cp:lastPrinted>2018-09-11T11:28:24Z</cp:lastPrinted>
  <dcterms:created xsi:type="dcterms:W3CDTF">2018-04-20T09:16:43Z</dcterms:created>
  <dcterms:modified xsi:type="dcterms:W3CDTF">2021-12-03T12:17:40Z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ies>
</file>